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1"/>
  </bookViews>
  <sheets>
    <sheet name="МКД  1 пол 19г" sheetId="1" r:id="rId1"/>
    <sheet name="мкд 2 пол 19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<sst xmlns="http://schemas.openxmlformats.org/spreadsheetml/2006/main" count="307" uniqueCount="78">
  <si>
    <t>Абазинский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</si>
  <si>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</si>
  <si>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</si>
  <si>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</si>
  <si>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</si>
  <si>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</si>
  <si>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</si>
  <si>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</si>
  <si>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</si>
  <si>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 xml:space="preserve">для одного члена семьи, состоящей из двух человек </t>
  </si>
  <si>
    <t xml:space="preserve">для одного члена семьи, состоящей из трех и более  человек </t>
  </si>
  <si>
    <t>для одиноко проживающих граждан</t>
  </si>
  <si>
    <t>Электроснабжение</t>
  </si>
  <si>
    <t xml:space="preserve"> </t>
  </si>
  <si>
    <t>Плата (руб. на 1 чел)</t>
  </si>
  <si>
    <t>Тариф (руб. 1кв.м.)</t>
  </si>
  <si>
    <t>Плата ( руб. чел./ мес.)</t>
  </si>
  <si>
    <t>Водоотведение</t>
  </si>
  <si>
    <t>Плата руб. с чел.в мес.).</t>
  </si>
  <si>
    <t>0</t>
  </si>
  <si>
    <t>125/62,5/41,66</t>
  </si>
  <si>
    <t xml:space="preserve">Республиканский стандарт стоимости ЖКУ </t>
  </si>
  <si>
    <t>Холодное  водоснабжение</t>
  </si>
  <si>
    <t>Содержание и ремонт жилых помещений (без капитального ремонта)</t>
  </si>
  <si>
    <t xml:space="preserve">Муниципальное образование </t>
  </si>
  <si>
    <t>Норматив потребления (куб м./чел. мес.)</t>
  </si>
  <si>
    <t>Норматив потребления   (куб.м./чел.  мес.)</t>
  </si>
  <si>
    <t>Стандарт нормативной площади  жилого помещения  (кв.м на 1 чел.)</t>
  </si>
  <si>
    <t>33/21/18</t>
  </si>
  <si>
    <t>Тариф (кВт.час)</t>
  </si>
  <si>
    <t>Плата (руб. с чел.в мес.).</t>
  </si>
  <si>
    <t>Норматив  потребления (кВтч.мес./ чел.)</t>
  </si>
  <si>
    <t>г.Черкесск</t>
  </si>
  <si>
    <t>г.Карачаевск</t>
  </si>
  <si>
    <t>г.Теберда</t>
  </si>
  <si>
    <t>пос.Домбай</t>
  </si>
  <si>
    <t>пос.Орджоникидзевский</t>
  </si>
  <si>
    <t>а.Адыге-Хабль</t>
  </si>
  <si>
    <t>пос.Правокубанский</t>
  </si>
  <si>
    <t>с.Учкекен</t>
  </si>
  <si>
    <t>с.Первомайское</t>
  </si>
  <si>
    <t>пос.Медногорский</t>
  </si>
  <si>
    <t>с.Уруп</t>
  </si>
  <si>
    <t>с.Курджиново (отопление углем)</t>
  </si>
  <si>
    <t>г.Усть-Джегута</t>
  </si>
  <si>
    <t>м-н. Московский</t>
  </si>
  <si>
    <t>а.Хабез</t>
  </si>
  <si>
    <t>ст-ца Преградная</t>
  </si>
  <si>
    <t xml:space="preserve">            Адыге-Хабльский район</t>
  </si>
  <si>
    <t>пос.Эркен-Шахар</t>
  </si>
  <si>
    <t>Предельная величина   тарифа для     населения (руб.1 куб.м)</t>
  </si>
  <si>
    <t>Предельная величина  тарифа    для населения (руб.куб.м)</t>
  </si>
  <si>
    <t xml:space="preserve"> Плата руб./чел. мес</t>
  </si>
  <si>
    <t>Плата (руб./кв.м. общей площади/мес.)</t>
  </si>
  <si>
    <t>Норма   накопления  (куб. м./чел. мес. )</t>
  </si>
  <si>
    <t>Подогрев воды</t>
  </si>
  <si>
    <t>Норматив потребления на пищеприготовление и горячее водоснабжение (куб.м./кг)</t>
  </si>
  <si>
    <t>ст-ца Зеленчукская и др.</t>
  </si>
  <si>
    <t>пос.Кавказский и др. поселения</t>
  </si>
  <si>
    <t xml:space="preserve">     г.Черкесск</t>
  </si>
  <si>
    <t>Капитальный ремонт</t>
  </si>
  <si>
    <t>Отопление</t>
  </si>
  <si>
    <t xml:space="preserve">Сетевой газ для пищеприготовления, горячего водоснабжения </t>
  </si>
  <si>
    <t>Тариф на сетевой газ (руб.куб.м)</t>
  </si>
  <si>
    <t>Министр строительства и ЖКХ КЧР</t>
  </si>
  <si>
    <t>Е.А.Гордиенко</t>
  </si>
  <si>
    <t>Прогнозный тариф на сетевой газ (руб.куб.м)</t>
  </si>
  <si>
    <t xml:space="preserve">Руководитель  Администрации  Главы и  Правительства Карачаево-Черкесской Республики                        </t>
  </si>
  <si>
    <t>М.Н.Озов</t>
  </si>
  <si>
    <t>Приложение      1   к   постановлению                 Правительства  Карачаево-Черкесской Республики  от___ _____2019 № ___</t>
  </si>
  <si>
    <t>Расчет республиканских стандартов стоимости жилищно-коммунальных услуг  на одного члена семьи  для семей разной численности  и одиноко проживающего гражданина в Карачаево-Черкесской   Республике  в многоквартирных домах   на  1 полугодие 2019 года.</t>
  </si>
  <si>
    <t>Приложение       2   к   постановлению                 Правительства  Карачаево-Черкесской Республики  от___ _____2019 № ___</t>
  </si>
  <si>
    <t>Расчет республиканских стандартов стоимости жилищно-коммунальных услуг  на одного члена семьи  для семей разной численности  и одиноко проживающего гражданина в Карачаево-Черкесской   Республике  в многоквартирных домах   на  2 полугодие 2019 года.</t>
  </si>
  <si>
    <t>89,79/71,81/62,92</t>
  </si>
  <si>
    <t>144,0/105,35/89,16</t>
  </si>
  <si>
    <t xml:space="preserve">Обращение с ТКО               </t>
  </si>
  <si>
    <t xml:space="preserve">Обращение с ТКО                 </t>
  </si>
  <si>
    <t>Единый предельный тариф на услугу регионального оператора по обращению с ТКО (руб./куб.м.)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</si>
</sst>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_ ;\-#,##0.000\ "/>
    <numFmt numFmtId="173" formatCode="#,##0.00_р_."/>
    <numFmt numFmtId="174" formatCode="#,##0.000_р_."/>
    <numFmt numFmtId="175" formatCode="#,##0.0_р_."/>
    <numFmt numFmtId="176" formatCode="0.0"/>
    <numFmt numFmtId="177" formatCode="0.0000"/>
    <numFmt numFmtId="178" formatCode="0.00;[Red]0.00"/>
    <numFmt numFmtId="179" formatCode="0.0000;[Red]0.0000"/>
  </numFmts>
  <fonts count="28">
    <font>
      <sz val="8"/>
      <name val="Verdana"/>
      <family val="0"/>
    </font>
    <font>
      <sz val="10"/>
      <name val="Verdana"/>
      <family val="0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distributed" vertical="distributed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left" vertical="distributed"/>
    </xf>
    <xf numFmtId="49" fontId="0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justify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distributed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="80" zoomScaleNormal="80" workbookViewId="0" topLeftCell="A16">
      <selection activeCell="V34" sqref="V34"/>
    </sheetView>
  </sheetViews>
  <sheetFormatPr defaultColWidth="9.140625" defaultRowHeight="10.5"/>
  <cols>
    <col min="1" max="1" width="20.00390625" style="0" customWidth="1"/>
    <col min="2" max="4" width="9.7109375" style="0" customWidth="1"/>
    <col min="5" max="5" width="8.28125" style="0" hidden="1" customWidth="1"/>
    <col min="6" max="6" width="6.7109375" style="0" customWidth="1"/>
    <col min="7" max="7" width="10.421875" style="0" customWidth="1"/>
    <col min="8" max="8" width="6.140625" style="0" customWidth="1"/>
    <col min="9" max="9" width="10.421875" style="0" customWidth="1"/>
    <col min="10" max="10" width="7.7109375" style="0" customWidth="1"/>
    <col min="11" max="11" width="15.7109375" style="0" customWidth="1"/>
    <col min="12" max="12" width="8.00390625" style="0" customWidth="1"/>
    <col min="13" max="13" width="9.8515625" style="0" customWidth="1"/>
    <col min="15" max="15" width="7.140625" style="0" customWidth="1"/>
    <col min="16" max="16" width="20.28125" style="0" customWidth="1"/>
    <col min="17" max="17" width="8.00390625" style="0" customWidth="1"/>
    <col min="19" max="19" width="7.7109375" style="0" customWidth="1"/>
    <col min="20" max="20" width="11.140625" style="0" customWidth="1"/>
    <col min="22" max="22" width="8.00390625" style="0" customWidth="1"/>
    <col min="23" max="23" width="7.421875" style="0" customWidth="1"/>
    <col min="24" max="24" width="8.00390625" style="0" customWidth="1"/>
    <col min="25" max="25" width="9.57421875" style="0" customWidth="1"/>
    <col min="26" max="26" width="8.421875" style="0" customWidth="1"/>
  </cols>
  <sheetData>
    <row r="1" spans="1:26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41" t="s">
        <v>69</v>
      </c>
      <c r="U1" s="41"/>
      <c r="V1" s="41"/>
      <c r="W1" s="41"/>
      <c r="X1" s="41"/>
      <c r="Y1" s="41"/>
      <c r="Z1" s="41"/>
    </row>
    <row r="2" spans="1:26" ht="49.5" customHeight="1">
      <c r="A2" s="1"/>
      <c r="B2" s="45" t="s">
        <v>70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1"/>
      <c r="Z2" s="1"/>
    </row>
    <row r="3" spans="1:26" ht="82.5" customHeight="1">
      <c r="A3" s="42" t="s">
        <v>24</v>
      </c>
      <c r="B3" s="42" t="s">
        <v>21</v>
      </c>
      <c r="C3" s="42"/>
      <c r="D3" s="42"/>
      <c r="E3" s="43" t="s">
        <v>23</v>
      </c>
      <c r="F3" s="44"/>
      <c r="G3" s="44"/>
      <c r="H3" s="53" t="s">
        <v>60</v>
      </c>
      <c r="I3" s="54"/>
      <c r="J3" s="44" t="s">
        <v>61</v>
      </c>
      <c r="K3" s="44"/>
      <c r="L3" s="43" t="s">
        <v>62</v>
      </c>
      <c r="M3" s="44"/>
      <c r="N3" s="44"/>
      <c r="O3" s="44" t="s">
        <v>12</v>
      </c>
      <c r="P3" s="44"/>
      <c r="Q3" s="43" t="s">
        <v>22</v>
      </c>
      <c r="R3" s="44"/>
      <c r="S3" s="44"/>
      <c r="T3" s="6" t="s">
        <v>55</v>
      </c>
      <c r="U3" s="43" t="s">
        <v>17</v>
      </c>
      <c r="V3" s="44"/>
      <c r="W3" s="44"/>
      <c r="X3" s="43" t="s">
        <v>76</v>
      </c>
      <c r="Y3" s="49"/>
      <c r="Z3" s="49"/>
    </row>
    <row r="4" spans="1:26" ht="157.5">
      <c r="A4" s="42"/>
      <c r="B4" s="7" t="s">
        <v>11</v>
      </c>
      <c r="C4" s="7" t="s">
        <v>9</v>
      </c>
      <c r="D4" s="7" t="s">
        <v>10</v>
      </c>
      <c r="E4" s="8" t="s">
        <v>14</v>
      </c>
      <c r="F4" s="8" t="s">
        <v>15</v>
      </c>
      <c r="G4" s="8" t="s">
        <v>27</v>
      </c>
      <c r="H4" s="8" t="s">
        <v>15</v>
      </c>
      <c r="I4" s="8" t="s">
        <v>27</v>
      </c>
      <c r="J4" s="8" t="s">
        <v>53</v>
      </c>
      <c r="K4" s="8" t="s">
        <v>27</v>
      </c>
      <c r="L4" s="8" t="s">
        <v>16</v>
      </c>
      <c r="M4" s="8" t="s">
        <v>63</v>
      </c>
      <c r="N4" s="8" t="s">
        <v>56</v>
      </c>
      <c r="O4" s="8" t="s">
        <v>29</v>
      </c>
      <c r="P4" s="8" t="s">
        <v>31</v>
      </c>
      <c r="Q4" s="8" t="s">
        <v>30</v>
      </c>
      <c r="R4" s="8" t="s">
        <v>50</v>
      </c>
      <c r="S4" s="8" t="s">
        <v>25</v>
      </c>
      <c r="T4" s="8" t="s">
        <v>52</v>
      </c>
      <c r="U4" s="8" t="s">
        <v>18</v>
      </c>
      <c r="V4" s="8" t="s">
        <v>51</v>
      </c>
      <c r="W4" s="8" t="s">
        <v>26</v>
      </c>
      <c r="X4" s="8" t="s">
        <v>30</v>
      </c>
      <c r="Y4" s="8" t="s">
        <v>77</v>
      </c>
      <c r="Z4" s="8" t="s">
        <v>54</v>
      </c>
    </row>
    <row r="5" spans="1:26" ht="13.5" customHeight="1">
      <c r="A5" s="46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</row>
    <row r="6" spans="1:26" ht="13.5" customHeight="1">
      <c r="A6" s="20" t="s">
        <v>32</v>
      </c>
      <c r="B6" s="11">
        <f>((F6*33)+(H6*33)+(J6*33)+L6+(O6*89.79)+Q6+T6+U6+X6)</f>
        <v>2536.8855</v>
      </c>
      <c r="C6" s="11">
        <f>((F6*21)+(H6*21)+(J6*21)+L6+(O6*71.81)+Q6+T6+U6+X6)</f>
        <v>1955.6257</v>
      </c>
      <c r="D6" s="11">
        <f>(F6*18)+(H6*18)+(J6*18)+L6+(O6*62.92)+Q6+T6+U6+X6</f>
        <v>1792.6868</v>
      </c>
      <c r="E6" s="12"/>
      <c r="F6" s="13">
        <v>10.32</v>
      </c>
      <c r="G6" s="13" t="s">
        <v>28</v>
      </c>
      <c r="H6" s="13">
        <v>5.8</v>
      </c>
      <c r="I6" s="13" t="s">
        <v>28</v>
      </c>
      <c r="J6" s="13">
        <v>26.31</v>
      </c>
      <c r="K6" s="13" t="s">
        <v>28</v>
      </c>
      <c r="L6" s="11">
        <f>N6*M6</f>
        <v>50.44</v>
      </c>
      <c r="M6" s="14">
        <v>6.305</v>
      </c>
      <c r="N6" s="13">
        <v>8</v>
      </c>
      <c r="O6" s="13">
        <v>4.01</v>
      </c>
      <c r="P6" s="13" t="s">
        <v>73</v>
      </c>
      <c r="Q6" s="11">
        <f>R6*S6</f>
        <v>222.60399999999998</v>
      </c>
      <c r="R6" s="13">
        <v>29.29</v>
      </c>
      <c r="S6" s="13">
        <v>7.6</v>
      </c>
      <c r="T6" s="11">
        <v>312.81</v>
      </c>
      <c r="U6" s="11">
        <f>V6*W6</f>
        <v>97.508</v>
      </c>
      <c r="V6" s="13">
        <v>12.83</v>
      </c>
      <c r="W6" s="13">
        <v>7.6</v>
      </c>
      <c r="X6" s="11">
        <f>Y6*Z6</f>
        <v>93.2756</v>
      </c>
      <c r="Y6" s="13">
        <v>433.84</v>
      </c>
      <c r="Z6" s="31">
        <v>0.215</v>
      </c>
    </row>
    <row r="7" spans="1:26" ht="13.5" customHeight="1">
      <c r="A7" s="46" t="s">
        <v>33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8"/>
    </row>
    <row r="8" spans="1:26" ht="13.5" customHeight="1">
      <c r="A8" s="20" t="s">
        <v>33</v>
      </c>
      <c r="B8" s="11">
        <f>((F8*33)+(H8*33)+(J8*33)+L8+(O8*89.79)+Q8+T8+U8+X8)</f>
        <v>2520.3059719999997</v>
      </c>
      <c r="C8" s="11">
        <f>((F8*21)+(H8*21)+(J8*21)+L8+(O8*71.81)+Q8+T8+U8+X8)</f>
        <v>1909.646172</v>
      </c>
      <c r="D8" s="11">
        <f>(F8*18)+(H8*18)+(J8*18)+L8+(O8*62.92)+Q8+T8+U8+X8</f>
        <v>1739.357272</v>
      </c>
      <c r="E8" s="15" t="s">
        <v>13</v>
      </c>
      <c r="F8" s="13">
        <v>6.6</v>
      </c>
      <c r="G8" s="13" t="s">
        <v>28</v>
      </c>
      <c r="H8" s="13">
        <v>5.8</v>
      </c>
      <c r="I8" s="13" t="s">
        <v>28</v>
      </c>
      <c r="J8" s="13">
        <v>32.48</v>
      </c>
      <c r="K8" s="13" t="s">
        <v>28</v>
      </c>
      <c r="L8" s="11">
        <f>M8*N8</f>
        <v>50.44</v>
      </c>
      <c r="M8" s="14">
        <v>6.305</v>
      </c>
      <c r="N8" s="13">
        <v>8</v>
      </c>
      <c r="O8" s="13">
        <v>4.01</v>
      </c>
      <c r="P8" s="13" t="s">
        <v>73</v>
      </c>
      <c r="Q8" s="11">
        <f>R8*S8</f>
        <v>99.408</v>
      </c>
      <c r="R8" s="13">
        <v>13.08</v>
      </c>
      <c r="S8" s="13">
        <v>7.6</v>
      </c>
      <c r="T8" s="11">
        <v>324.95</v>
      </c>
      <c r="U8" s="11">
        <f>V8*W8</f>
        <v>111.872</v>
      </c>
      <c r="V8" s="13">
        <v>14.72</v>
      </c>
      <c r="W8" s="13">
        <v>7.6</v>
      </c>
      <c r="X8" s="11">
        <f>Y8*Z8</f>
        <v>92.53807199999999</v>
      </c>
      <c r="Y8" s="13">
        <v>433.84</v>
      </c>
      <c r="Z8" s="32">
        <v>0.2133</v>
      </c>
    </row>
    <row r="9" spans="1:26" ht="13.5" customHeight="1">
      <c r="A9" s="20" t="s">
        <v>34</v>
      </c>
      <c r="B9" s="11">
        <f>((F9*33)+(H9*33)+(J9*33)+L9+(O9*89.79)+Q9+T9+U9+X9)</f>
        <v>1850.5651</v>
      </c>
      <c r="C9" s="11">
        <f>((F9*21)+(H9*21)+(J9*21)+L9+(O9*71.81)+Q9+T9+U9+X9)</f>
        <v>1431.0653000000002</v>
      </c>
      <c r="D9" s="11">
        <f>(F9*18)+(H9*18)+(J9*18)+L9+(O9*62.92)+Q9+T9+U9+X9</f>
        <v>1308.5664</v>
      </c>
      <c r="E9" s="15" t="s">
        <v>13</v>
      </c>
      <c r="F9" s="13">
        <v>7</v>
      </c>
      <c r="G9" s="13" t="s">
        <v>28</v>
      </c>
      <c r="H9" s="13">
        <v>5.8</v>
      </c>
      <c r="I9" s="13" t="s">
        <v>28</v>
      </c>
      <c r="J9" s="13">
        <v>16.15</v>
      </c>
      <c r="K9" s="13" t="s">
        <v>28</v>
      </c>
      <c r="L9" s="11">
        <f>M9*N9</f>
        <v>50.44</v>
      </c>
      <c r="M9" s="14">
        <v>6.305</v>
      </c>
      <c r="N9" s="13">
        <v>8</v>
      </c>
      <c r="O9" s="13">
        <v>4.01</v>
      </c>
      <c r="P9" s="13" t="s">
        <v>73</v>
      </c>
      <c r="Q9" s="11">
        <f>R9*S9</f>
        <v>68.55199999999999</v>
      </c>
      <c r="R9" s="13">
        <v>9.02</v>
      </c>
      <c r="S9" s="13">
        <v>7.6</v>
      </c>
      <c r="T9" s="11">
        <v>145.61</v>
      </c>
      <c r="U9" s="11">
        <f>V9*W9</f>
        <v>170.772</v>
      </c>
      <c r="V9" s="13">
        <v>22.47</v>
      </c>
      <c r="W9" s="13">
        <v>7.6</v>
      </c>
      <c r="X9" s="11">
        <f>Y9*Z9</f>
        <v>99.7832</v>
      </c>
      <c r="Y9" s="13">
        <v>433.84</v>
      </c>
      <c r="Z9" s="32">
        <v>0.23</v>
      </c>
    </row>
    <row r="10" spans="1:26" ht="13.5" customHeight="1">
      <c r="A10" s="20" t="s">
        <v>35</v>
      </c>
      <c r="B10" s="11">
        <f>((F10*33)+(H10*33)+(J10*33)+L10+(O10*89.79)+Q10+T10+U10+X10)</f>
        <v>2057.4891000000002</v>
      </c>
      <c r="C10" s="11">
        <f>((F10*21)+(H10*21)+(J10*21)+L10+(O10*71.81)+Q10+T10+U10+X10)</f>
        <v>1593.8293000000003</v>
      </c>
      <c r="D10" s="11">
        <f>(F10*18)+(H10*18)+(J10*18)+L10+(O10*62.92)+Q10+T10+U10+X10</f>
        <v>1460.2904</v>
      </c>
      <c r="E10" s="15" t="s">
        <v>13</v>
      </c>
      <c r="F10" s="13">
        <v>9.23</v>
      </c>
      <c r="G10" s="13" t="s">
        <v>28</v>
      </c>
      <c r="H10" s="13">
        <v>5.8</v>
      </c>
      <c r="I10" s="13" t="s">
        <v>28</v>
      </c>
      <c r="J10" s="13">
        <v>17.6</v>
      </c>
      <c r="K10" s="13" t="s">
        <v>28</v>
      </c>
      <c r="L10" s="11">
        <f>M10*N10</f>
        <v>50.44</v>
      </c>
      <c r="M10" s="14">
        <v>6.305</v>
      </c>
      <c r="N10" s="13">
        <v>8</v>
      </c>
      <c r="O10" s="13">
        <v>4.01</v>
      </c>
      <c r="P10" s="13" t="s">
        <v>73</v>
      </c>
      <c r="Q10" s="11">
        <f>R10*S10</f>
        <v>157.016</v>
      </c>
      <c r="R10" s="13">
        <v>20.66</v>
      </c>
      <c r="S10" s="13">
        <v>7.6</v>
      </c>
      <c r="T10" s="11">
        <v>125.15</v>
      </c>
      <c r="U10" s="11">
        <f>V10*W10</f>
        <v>188.25199999999998</v>
      </c>
      <c r="V10" s="13">
        <v>24.77</v>
      </c>
      <c r="W10" s="13">
        <v>7.6</v>
      </c>
      <c r="X10" s="11">
        <f>Y10*Z10</f>
        <v>99.7832</v>
      </c>
      <c r="Y10" s="13">
        <v>433.84</v>
      </c>
      <c r="Z10" s="32">
        <v>0.23</v>
      </c>
    </row>
    <row r="11" spans="1:26" ht="23.25" customHeight="1">
      <c r="A11" s="19" t="s">
        <v>36</v>
      </c>
      <c r="B11" s="11">
        <f>((F11*33)+(H11*33)+(J11*33)+L11+(O11*89.79)+Q11+T11+U11+X11)</f>
        <v>2318.457972</v>
      </c>
      <c r="C11" s="11">
        <f>((F11*21)+(H11*21)+(J11*21)+L11+(O11*71.81)+Q11+T11+U11+X11)</f>
        <v>1714.998172</v>
      </c>
      <c r="D11" s="11">
        <f>(F11*18)+(H11*18)+(J11*18)+L11+(O11*62.92)+Q11+T11+U11+X11</f>
        <v>1546.509272</v>
      </c>
      <c r="E11" s="15" t="s">
        <v>13</v>
      </c>
      <c r="F11" s="13">
        <v>6</v>
      </c>
      <c r="G11" s="13" t="s">
        <v>28</v>
      </c>
      <c r="H11" s="13">
        <v>5.8</v>
      </c>
      <c r="I11" s="13" t="s">
        <v>28</v>
      </c>
      <c r="J11" s="13">
        <v>32.48</v>
      </c>
      <c r="K11" s="13" t="s">
        <v>28</v>
      </c>
      <c r="L11" s="11">
        <f>M11*N11</f>
        <v>226.98</v>
      </c>
      <c r="M11" s="14">
        <v>6.305</v>
      </c>
      <c r="N11" s="13">
        <v>36</v>
      </c>
      <c r="O11" s="13">
        <v>4.01</v>
      </c>
      <c r="P11" s="13" t="s">
        <v>73</v>
      </c>
      <c r="Q11" s="11">
        <f>R11*S11</f>
        <v>83.5812</v>
      </c>
      <c r="R11" s="13">
        <v>13.08</v>
      </c>
      <c r="S11" s="13">
        <v>6.39</v>
      </c>
      <c r="T11" s="16"/>
      <c r="U11" s="11">
        <f>V11*W11</f>
        <v>94.0608</v>
      </c>
      <c r="V11" s="13">
        <v>14.72</v>
      </c>
      <c r="W11" s="13">
        <v>6.39</v>
      </c>
      <c r="X11" s="11">
        <f>Y11*Z11</f>
        <v>92.53807199999999</v>
      </c>
      <c r="Y11" s="13">
        <v>433.84</v>
      </c>
      <c r="Z11" s="33">
        <v>0.2133</v>
      </c>
    </row>
    <row r="12" spans="1:26" ht="13.5" customHeight="1">
      <c r="A12" s="50" t="s"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1:26" ht="13.5" customHeight="1">
      <c r="A13" s="17"/>
      <c r="B13" s="11">
        <f>((F13*33)+(H13*33)+(J13*33)+L13+(O13*89.79)+Q13+T13+U13+X13)</f>
        <v>0</v>
      </c>
      <c r="C13" s="11">
        <f>((F13*21)+(H13*21)+(J13*21)+L13+(O13*71.81)+Q13+T13+U13+X13)</f>
        <v>0</v>
      </c>
      <c r="D13" s="11">
        <f>(F13*18)+(H13*18)+(J13*18)+L13+(O13*62.92)+Q13+T13+U13+X13</f>
        <v>0</v>
      </c>
      <c r="E13" s="23"/>
      <c r="F13" s="23"/>
      <c r="G13" s="24" t="s">
        <v>19</v>
      </c>
      <c r="H13" s="24"/>
      <c r="I13" s="24"/>
      <c r="J13" s="24"/>
      <c r="K13" s="24" t="s">
        <v>19</v>
      </c>
      <c r="L13" s="25">
        <f>M13*N13</f>
        <v>0</v>
      </c>
      <c r="M13" s="25">
        <v>0</v>
      </c>
      <c r="N13" s="25">
        <v>0</v>
      </c>
      <c r="O13" s="26"/>
      <c r="P13" s="26"/>
      <c r="Q13" s="25">
        <f>R13*S13</f>
        <v>0</v>
      </c>
      <c r="R13" s="26"/>
      <c r="S13" s="26"/>
      <c r="T13" s="26"/>
      <c r="U13" s="25">
        <f>V13*W13</f>
        <v>0</v>
      </c>
      <c r="V13" s="26"/>
      <c r="W13" s="27"/>
      <c r="X13" s="27">
        <f>Y13*Z13</f>
        <v>0</v>
      </c>
      <c r="Y13" s="27"/>
      <c r="Z13" s="28"/>
    </row>
    <row r="14" spans="1:26" ht="13.5" customHeight="1">
      <c r="A14" s="46" t="s">
        <v>48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</row>
    <row r="15" spans="1:26" ht="13.5" customHeight="1">
      <c r="A15" s="18" t="s">
        <v>37</v>
      </c>
      <c r="B15" s="11">
        <f>((F15*33)+(H15*33)+(J15*33)+L15+(O15*89.79)+Q15+T15+U15+X15)</f>
        <v>1863.9185</v>
      </c>
      <c r="C15" s="11">
        <f>((F15*21)+(H15*21)+(J15*21)+L15+(O15*71.81)+Q15+T15+U15+X15)</f>
        <v>1428.6747</v>
      </c>
      <c r="D15" s="11">
        <f>(F15*18)+(H15*18)+(J15*18)+L15+(O15*62.92)+Q15+T15+U15+X15</f>
        <v>1307.5138</v>
      </c>
      <c r="E15" s="13">
        <v>3.09</v>
      </c>
      <c r="F15" s="13">
        <v>8.72</v>
      </c>
      <c r="G15" s="13" t="s">
        <v>28</v>
      </c>
      <c r="H15" s="13">
        <v>5.8</v>
      </c>
      <c r="I15" s="13" t="s">
        <v>28</v>
      </c>
      <c r="J15" s="13">
        <v>17.54</v>
      </c>
      <c r="K15" s="13" t="s">
        <v>28</v>
      </c>
      <c r="L15" s="11">
        <f>M15*N15</f>
        <v>226.98</v>
      </c>
      <c r="M15" s="14">
        <v>6.305</v>
      </c>
      <c r="N15" s="13">
        <v>36</v>
      </c>
      <c r="O15" s="13">
        <v>2.81</v>
      </c>
      <c r="P15" s="13" t="s">
        <v>73</v>
      </c>
      <c r="Q15" s="11">
        <f>R15*S15</f>
        <v>126.9693</v>
      </c>
      <c r="R15" s="13">
        <v>19.87</v>
      </c>
      <c r="S15" s="34">
        <v>6.39</v>
      </c>
      <c r="T15" s="16"/>
      <c r="U15" s="11">
        <f>V15*W15</f>
        <v>112.91130000000001</v>
      </c>
      <c r="V15" s="13">
        <v>17.67</v>
      </c>
      <c r="W15" s="13">
        <v>6.39</v>
      </c>
      <c r="X15" s="11">
        <f>Y15*Z15</f>
        <v>86.768</v>
      </c>
      <c r="Y15" s="13">
        <v>433.84</v>
      </c>
      <c r="Z15" s="33">
        <v>0.2</v>
      </c>
    </row>
    <row r="16" spans="1:26" ht="13.5" customHeight="1">
      <c r="A16" s="46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</row>
    <row r="17" spans="1:26" ht="21.75" customHeight="1">
      <c r="A17" s="19" t="s">
        <v>57</v>
      </c>
      <c r="B17" s="11">
        <f>((F17*33)+(H17*33)+(J17*33)+L17+(O17*89.79)+Q17+T17+U17+X17)</f>
        <v>2275.9028</v>
      </c>
      <c r="C17" s="11">
        <f>((F17*21)+(H17*21)+(J17*21)+L17+(O17*71.81)+Q17+T17+U17+X17)</f>
        <v>1687.059</v>
      </c>
      <c r="D17" s="11">
        <f>(F17*18)+(H17*18)+(J17*18)+L17+(O17*62.92)+Q17+T17+U17+X17</f>
        <v>1527.4981</v>
      </c>
      <c r="E17" s="13">
        <v>4</v>
      </c>
      <c r="F17" s="13">
        <v>7.8</v>
      </c>
      <c r="G17" s="13" t="s">
        <v>28</v>
      </c>
      <c r="H17" s="13">
        <v>5.8</v>
      </c>
      <c r="I17" s="13" t="s">
        <v>28</v>
      </c>
      <c r="J17" s="13">
        <v>31.26</v>
      </c>
      <c r="K17" s="13" t="s">
        <v>28</v>
      </c>
      <c r="L17" s="11">
        <f>M17*N17</f>
        <v>226.98</v>
      </c>
      <c r="M17" s="14">
        <v>6.305</v>
      </c>
      <c r="N17" s="13">
        <v>36</v>
      </c>
      <c r="O17" s="13">
        <v>2.81</v>
      </c>
      <c r="P17" s="13" t="s">
        <v>73</v>
      </c>
      <c r="Q17" s="11">
        <f>R17*S17</f>
        <v>103.51799999999999</v>
      </c>
      <c r="R17" s="13">
        <v>16.2</v>
      </c>
      <c r="S17" s="13">
        <v>6.39</v>
      </c>
      <c r="T17" s="13"/>
      <c r="U17" s="11">
        <f>V17*W17</f>
        <v>125.9469</v>
      </c>
      <c r="V17" s="13">
        <v>19.71</v>
      </c>
      <c r="W17" s="13">
        <v>6.39</v>
      </c>
      <c r="X17" s="11">
        <f>Y17*Z17</f>
        <v>86.768</v>
      </c>
      <c r="Y17" s="13">
        <v>433.84</v>
      </c>
      <c r="Z17" s="14">
        <v>0.2</v>
      </c>
    </row>
    <row r="18" spans="1:26" ht="13.5" customHeight="1">
      <c r="A18" s="46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</row>
    <row r="19" spans="1:26" ht="13.5" customHeight="1">
      <c r="A19" s="10" t="s">
        <v>38</v>
      </c>
      <c r="B19" s="11">
        <f>((F19*33)+(H19*33)+(J19*33)+L19+(O19*89.79)+Q19+T19+U19+X19)</f>
        <v>1654.297644</v>
      </c>
      <c r="C19" s="11">
        <f>((F19*21)+(H19*21)+(J19*21)+L19+(O19*71.81)+Q19+T19+U19+X19)</f>
        <v>1268.5178440000002</v>
      </c>
      <c r="D19" s="11">
        <f>(F19*18)+(H19*18)+(J19*18)+L19+(O19*62.92)+Q19+T19+U19+X19</f>
        <v>1154.448944</v>
      </c>
      <c r="E19" s="13"/>
      <c r="F19" s="13">
        <v>5.57</v>
      </c>
      <c r="G19" s="13" t="s">
        <v>28</v>
      </c>
      <c r="H19" s="13">
        <v>5.8</v>
      </c>
      <c r="I19" s="13" t="s">
        <v>28</v>
      </c>
      <c r="J19" s="13">
        <v>14.77</v>
      </c>
      <c r="K19" s="13" t="s">
        <v>28</v>
      </c>
      <c r="L19" s="11">
        <f>M19*N19</f>
        <v>50.44</v>
      </c>
      <c r="M19" s="14">
        <v>6.305</v>
      </c>
      <c r="N19" s="13">
        <v>8</v>
      </c>
      <c r="O19" s="13">
        <v>4.01</v>
      </c>
      <c r="P19" s="13" t="s">
        <v>73</v>
      </c>
      <c r="Q19" s="11">
        <f>R19*S19</f>
        <v>76</v>
      </c>
      <c r="R19" s="13">
        <v>10</v>
      </c>
      <c r="S19" s="13">
        <v>7.6</v>
      </c>
      <c r="T19" s="11">
        <v>141.93</v>
      </c>
      <c r="U19" s="11">
        <f>V19*W19</f>
        <v>90.972</v>
      </c>
      <c r="V19" s="13">
        <v>11.97</v>
      </c>
      <c r="W19" s="13">
        <v>7.6</v>
      </c>
      <c r="X19" s="11">
        <f>Y19*Z19</f>
        <v>72.277744</v>
      </c>
      <c r="Y19" s="13">
        <v>433.84</v>
      </c>
      <c r="Z19" s="35">
        <v>0.1666</v>
      </c>
    </row>
    <row r="20" spans="1:26" ht="13.5" customHeight="1">
      <c r="A20" s="46" t="s">
        <v>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</row>
    <row r="21" spans="1:26" ht="13.5" customHeight="1">
      <c r="A21" s="10" t="s">
        <v>39</v>
      </c>
      <c r="B21" s="11">
        <f>((F21*33)+(H21*33)+(J21*33)+L21+(O21*89.79)+Q21+T21+U21+X21)</f>
        <v>1793.4650000000001</v>
      </c>
      <c r="C21" s="11">
        <f>((F21*21)+(H21*21)+(J21*21)+L21+(O21*71.81)+Q21+T21+U21+X21)</f>
        <v>1363.7412</v>
      </c>
      <c r="D21" s="11">
        <f>(F21*18)+(H21*18)+(J21*18)+L21+(O21*62.92)+Q21+T21+U21+X21</f>
        <v>1243.9603000000002</v>
      </c>
      <c r="E21" s="14"/>
      <c r="F21" s="13">
        <v>8.42</v>
      </c>
      <c r="G21" s="13" t="s">
        <v>28</v>
      </c>
      <c r="H21" s="13">
        <v>5.8</v>
      </c>
      <c r="I21" s="13" t="s">
        <v>28</v>
      </c>
      <c r="J21" s="13">
        <v>17.38</v>
      </c>
      <c r="K21" s="13" t="s">
        <v>28</v>
      </c>
      <c r="L21" s="11">
        <f>M21*N21</f>
        <v>226.98</v>
      </c>
      <c r="M21" s="14">
        <v>6.305</v>
      </c>
      <c r="N21" s="13">
        <v>36</v>
      </c>
      <c r="O21" s="13">
        <v>2.81</v>
      </c>
      <c r="P21" s="13" t="s">
        <v>73</v>
      </c>
      <c r="Q21" s="11">
        <f>R21*S21</f>
        <v>87.9264</v>
      </c>
      <c r="R21" s="13">
        <v>13.76</v>
      </c>
      <c r="S21" s="34">
        <v>6.39</v>
      </c>
      <c r="T21" s="14"/>
      <c r="U21" s="11">
        <f>V21*W21</f>
        <v>96.6807</v>
      </c>
      <c r="V21" s="13">
        <v>15.13</v>
      </c>
      <c r="W21" s="13">
        <v>6.39</v>
      </c>
      <c r="X21" s="11">
        <f>Y21*Z21</f>
        <v>86.768</v>
      </c>
      <c r="Y21" s="13">
        <v>433.84</v>
      </c>
      <c r="Z21" s="32">
        <v>0.2</v>
      </c>
    </row>
    <row r="22" spans="1:26" ht="13.5" customHeight="1">
      <c r="A22" s="10" t="s">
        <v>40</v>
      </c>
      <c r="B22" s="11">
        <f>((F22*33)+(H22*33)+(J22*33)+L22+(O22*89.79)+Q22+T22+U22+X22)</f>
        <v>1608.694744</v>
      </c>
      <c r="C22" s="11">
        <f>((F22*21)+(H22*21)+(J22*21)+L22+(O22*71.81)+Q22+T22+U22+X22)</f>
        <v>1240.8909440000002</v>
      </c>
      <c r="D22" s="11">
        <f>(F22*18)+(H22*18)+(J22*18)+L22+(O22*62.92)+Q22+T22+U22+X22</f>
        <v>1136.590044</v>
      </c>
      <c r="E22" s="14"/>
      <c r="F22" s="13">
        <v>5.27</v>
      </c>
      <c r="G22" s="13" t="s">
        <v>28</v>
      </c>
      <c r="H22" s="13">
        <v>5.8</v>
      </c>
      <c r="I22" s="13" t="s">
        <v>28</v>
      </c>
      <c r="J22" s="13">
        <v>15.37</v>
      </c>
      <c r="K22" s="13" t="s">
        <v>28</v>
      </c>
      <c r="L22" s="11">
        <f>M22*N22</f>
        <v>226.98</v>
      </c>
      <c r="M22" s="14">
        <v>6.305</v>
      </c>
      <c r="N22" s="13">
        <v>36</v>
      </c>
      <c r="O22" s="13">
        <v>2.81</v>
      </c>
      <c r="P22" s="13" t="s">
        <v>73</v>
      </c>
      <c r="Q22" s="11">
        <f>R22*S22</f>
        <v>87.9264</v>
      </c>
      <c r="R22" s="13">
        <v>13.76</v>
      </c>
      <c r="S22" s="13">
        <v>6.39</v>
      </c>
      <c r="T22" s="14"/>
      <c r="U22" s="11">
        <f>V22*W22</f>
        <v>96.6807</v>
      </c>
      <c r="V22" s="13">
        <v>15.13</v>
      </c>
      <c r="W22" s="13">
        <v>6.39</v>
      </c>
      <c r="X22" s="11">
        <f>Y22*Z22</f>
        <v>72.277744</v>
      </c>
      <c r="Y22" s="13">
        <v>433.84</v>
      </c>
      <c r="Z22" s="32">
        <v>0.1666</v>
      </c>
    </row>
    <row r="23" spans="1:26" ht="13.5" customHeight="1">
      <c r="A23" s="46" t="s">
        <v>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</row>
    <row r="24" spans="1:26" ht="13.5" customHeight="1">
      <c r="A24" s="10" t="s">
        <v>49</v>
      </c>
      <c r="B24" s="11">
        <f>((F24*33)+(H24*33)+(J24*33)+L24+(O24*89.79)+Q24+T24+U24+X24)</f>
        <v>1844.6938999999998</v>
      </c>
      <c r="C24" s="11">
        <f>((F24*21)+(H24*21)+(J24*21)+L24+(O24*71.81)+Q24+T24+U24+X24)</f>
        <v>1399.8500999999999</v>
      </c>
      <c r="D24" s="11">
        <f>(F24*18)+(H24*18)+(J24*18)+L24+(O24*62.92)+Q24+T24+U24+X24</f>
        <v>1276.2892</v>
      </c>
      <c r="E24" s="14"/>
      <c r="F24" s="13">
        <v>8.77</v>
      </c>
      <c r="G24" s="13" t="s">
        <v>28</v>
      </c>
      <c r="H24" s="13">
        <v>5.8</v>
      </c>
      <c r="I24" s="13" t="s">
        <v>28</v>
      </c>
      <c r="J24" s="13">
        <v>18.29</v>
      </c>
      <c r="K24" s="13" t="s">
        <v>28</v>
      </c>
      <c r="L24" s="11">
        <f>M24*N24</f>
        <v>226.98</v>
      </c>
      <c r="M24" s="14">
        <v>6.305</v>
      </c>
      <c r="N24" s="13">
        <v>36</v>
      </c>
      <c r="O24" s="13">
        <v>2.81</v>
      </c>
      <c r="P24" s="13" t="s">
        <v>73</v>
      </c>
      <c r="Q24" s="11">
        <f>R24*S24</f>
        <v>100.6425</v>
      </c>
      <c r="R24" s="13">
        <v>15.75</v>
      </c>
      <c r="S24" s="13">
        <v>6.39</v>
      </c>
      <c r="T24" s="14"/>
      <c r="U24" s="11">
        <f>V24*W24</f>
        <v>93.6135</v>
      </c>
      <c r="V24" s="13">
        <v>14.65</v>
      </c>
      <c r="W24" s="13">
        <v>6.39</v>
      </c>
      <c r="X24" s="11">
        <f>Y24*Z24</f>
        <v>86.768</v>
      </c>
      <c r="Y24" s="13">
        <v>433.84</v>
      </c>
      <c r="Z24" s="32">
        <v>0.2</v>
      </c>
    </row>
    <row r="25" spans="1:26" ht="13.5" customHeight="1">
      <c r="A25" s="46" t="s">
        <v>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</row>
    <row r="26" spans="1:26" ht="22.5" customHeight="1">
      <c r="A26" s="19" t="s">
        <v>58</v>
      </c>
      <c r="B26" s="11">
        <f>((F26*33)+(H26*33)+(J26*33)+L26+(O26*89.79)+Q26+T26+U26+X26)</f>
        <v>1918.8899000000001</v>
      </c>
      <c r="C26" s="11">
        <f>((F26*21)+(H26*21)+(J26*21)+L26+(O26*71.81)+Q26+T26+U26+X26)</f>
        <v>1437.3261000000002</v>
      </c>
      <c r="D26" s="11">
        <f>(F26*18)+(H26*18)+(J26*18)+L26+(O26*62.92)+Q26+T26+U26+X26</f>
        <v>1304.5852</v>
      </c>
      <c r="E26" s="14"/>
      <c r="F26" s="13">
        <v>11.37</v>
      </c>
      <c r="G26" s="13" t="s">
        <v>28</v>
      </c>
      <c r="H26" s="13">
        <v>5.8</v>
      </c>
      <c r="I26" s="13" t="s">
        <v>28</v>
      </c>
      <c r="J26" s="13">
        <v>18.75</v>
      </c>
      <c r="K26" s="13" t="s">
        <v>28</v>
      </c>
      <c r="L26" s="11">
        <f>M26*N26</f>
        <v>50.44</v>
      </c>
      <c r="M26" s="14">
        <v>6.305</v>
      </c>
      <c r="N26" s="13">
        <v>8</v>
      </c>
      <c r="O26" s="13">
        <v>2.81</v>
      </c>
      <c r="P26" s="13" t="s">
        <v>73</v>
      </c>
      <c r="Q26" s="11">
        <f>R26*S26</f>
        <v>144.476</v>
      </c>
      <c r="R26" s="13">
        <v>19.01</v>
      </c>
      <c r="S26" s="13">
        <v>7.6</v>
      </c>
      <c r="T26" s="11">
        <v>167.16</v>
      </c>
      <c r="U26" s="11">
        <f>V26*W26</f>
        <v>32.376</v>
      </c>
      <c r="V26" s="13">
        <v>4.26</v>
      </c>
      <c r="W26" s="13">
        <v>7.6</v>
      </c>
      <c r="X26" s="11">
        <f>Y26*Z26</f>
        <v>86.768</v>
      </c>
      <c r="Y26" s="13">
        <v>433.84</v>
      </c>
      <c r="Z26" s="33">
        <v>0.2</v>
      </c>
    </row>
    <row r="27" spans="1:26" ht="13.5" customHeight="1">
      <c r="A27" s="46" t="s">
        <v>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</row>
    <row r="28" spans="1:26" ht="13.5" customHeight="1">
      <c r="A28" s="10" t="s">
        <v>47</v>
      </c>
      <c r="B28" s="11">
        <f>((F28*33)+(H28*33)+(J28*33)+L28+(O28*89.79)+Q28+T28+U28+X28)</f>
        <v>2091.9629</v>
      </c>
      <c r="C28" s="11">
        <f>((F28*21)+(H28*21)+(J28*21)+L28+(O28*71.81)+Q28+T28+U28+X28)</f>
        <v>1610.8791</v>
      </c>
      <c r="D28" s="11">
        <f>(F28*18)+(H28*18)+(J28*18)+L28+(O28*62.92)+Q28+T28+U28+X28</f>
        <v>1478.2582</v>
      </c>
      <c r="E28" s="14"/>
      <c r="F28" s="13">
        <v>10.62</v>
      </c>
      <c r="G28" s="13" t="s">
        <v>28</v>
      </c>
      <c r="H28" s="13">
        <v>5.8</v>
      </c>
      <c r="I28" s="13" t="s">
        <v>28</v>
      </c>
      <c r="J28" s="13">
        <v>19.46</v>
      </c>
      <c r="K28" s="13" t="s">
        <v>28</v>
      </c>
      <c r="L28" s="11">
        <f>M28*N28</f>
        <v>226.98</v>
      </c>
      <c r="M28" s="14">
        <v>6.305</v>
      </c>
      <c r="N28" s="13">
        <v>36</v>
      </c>
      <c r="O28" s="13">
        <v>2.81</v>
      </c>
      <c r="P28" s="13" t="s">
        <v>73</v>
      </c>
      <c r="Q28" s="11">
        <f>R28*S28</f>
        <v>208.63349999999997</v>
      </c>
      <c r="R28" s="13">
        <v>32.65</v>
      </c>
      <c r="S28" s="13">
        <v>6.39</v>
      </c>
      <c r="T28" s="16"/>
      <c r="U28" s="11">
        <f>V28*W28</f>
        <v>133.2315</v>
      </c>
      <c r="V28" s="13">
        <v>20.85</v>
      </c>
      <c r="W28" s="13">
        <v>6.39</v>
      </c>
      <c r="X28" s="11">
        <f>Y28*Z28</f>
        <v>86.768</v>
      </c>
      <c r="Y28" s="13">
        <v>433.84</v>
      </c>
      <c r="Z28" s="32">
        <v>0.2</v>
      </c>
    </row>
    <row r="29" spans="1:26" ht="13.5" customHeight="1">
      <c r="A29" s="10" t="s">
        <v>41</v>
      </c>
      <c r="B29" s="11">
        <f>((F29*33)+(H29*33)+(J29*33)+L29+(O29*89.79)+Q29+T29+U29+X29)</f>
        <v>2086.3056440000005</v>
      </c>
      <c r="C29" s="11">
        <f>((F29*21)+(H29*21)+(J29*21)+L29+(O29*71.81)+Q29+T29+U29+X29)</f>
        <v>1639.2058440000003</v>
      </c>
      <c r="D29" s="11">
        <f>(F29*18)+(H29*18)+(J29*18)+L29+(O29*62.92)+Q29+T29+U29+X29</f>
        <v>1509.8069440000002</v>
      </c>
      <c r="E29" s="14"/>
      <c r="F29" s="13">
        <v>7.69</v>
      </c>
      <c r="G29" s="13" t="s">
        <v>28</v>
      </c>
      <c r="H29" s="13">
        <v>5.8</v>
      </c>
      <c r="I29" s="13" t="s">
        <v>28</v>
      </c>
      <c r="J29" s="13">
        <v>17.76</v>
      </c>
      <c r="K29" s="13" t="s">
        <v>28</v>
      </c>
      <c r="L29" s="11">
        <f>M29*N29</f>
        <v>50.44</v>
      </c>
      <c r="M29" s="14">
        <v>6.305</v>
      </c>
      <c r="N29" s="13">
        <v>8</v>
      </c>
      <c r="O29" s="13">
        <v>4.01</v>
      </c>
      <c r="P29" s="13" t="s">
        <v>73</v>
      </c>
      <c r="Q29" s="11">
        <f>R29*S29</f>
        <v>248.14</v>
      </c>
      <c r="R29" s="13">
        <v>32.65</v>
      </c>
      <c r="S29" s="13">
        <v>7.6</v>
      </c>
      <c r="T29" s="11">
        <v>165.68</v>
      </c>
      <c r="U29" s="11">
        <f>V29*W29</f>
        <v>158.46</v>
      </c>
      <c r="V29" s="13">
        <v>20.85</v>
      </c>
      <c r="W29" s="13">
        <v>7.6</v>
      </c>
      <c r="X29" s="11">
        <f>Y29*Z29</f>
        <v>72.277744</v>
      </c>
      <c r="Y29" s="13">
        <v>433.84</v>
      </c>
      <c r="Z29" s="32">
        <v>0.1666</v>
      </c>
    </row>
    <row r="30" spans="1:26" ht="13.5" customHeight="1">
      <c r="A30" s="10" t="s">
        <v>42</v>
      </c>
      <c r="B30" s="11">
        <f>((F30*33)+(H30*33)+(J30*33)+L30+(O30*89.79)+Q30+T30+U30+X30)</f>
        <v>1927.982644</v>
      </c>
      <c r="C30" s="11">
        <f>((F30*21)+(H30*21)+(J30*21)+L30+(O30*71.81)+Q30+T30+U30+X30)</f>
        <v>1501.258844</v>
      </c>
      <c r="D30" s="11">
        <f>(F30*18)+(H30*18)+(J30*18)+L30+(O30*62.92)+Q30+T30+U30+X30</f>
        <v>1382.227944</v>
      </c>
      <c r="E30" s="14"/>
      <c r="F30" s="13">
        <v>7.69</v>
      </c>
      <c r="G30" s="13" t="s">
        <v>28</v>
      </c>
      <c r="H30" s="13">
        <v>5.8</v>
      </c>
      <c r="I30" s="13" t="s">
        <v>28</v>
      </c>
      <c r="J30" s="13">
        <v>17.86</v>
      </c>
      <c r="K30" s="13" t="s">
        <v>28</v>
      </c>
      <c r="L30" s="11">
        <f>M30*N30</f>
        <v>226.98</v>
      </c>
      <c r="M30" s="14">
        <v>6.305</v>
      </c>
      <c r="N30" s="13">
        <v>36</v>
      </c>
      <c r="O30" s="13">
        <v>2.81</v>
      </c>
      <c r="P30" s="13" t="s">
        <v>73</v>
      </c>
      <c r="Q30" s="11">
        <f>R30*S30</f>
        <v>208.63349999999997</v>
      </c>
      <c r="R30" s="13">
        <v>32.65</v>
      </c>
      <c r="S30" s="13">
        <v>6.39</v>
      </c>
      <c r="T30" s="16"/>
      <c r="U30" s="11">
        <f>V30*W30</f>
        <v>133.2315</v>
      </c>
      <c r="V30" s="13">
        <v>20.85</v>
      </c>
      <c r="W30" s="13">
        <v>6.39</v>
      </c>
      <c r="X30" s="11">
        <f>Y30*Z30</f>
        <v>72.277744</v>
      </c>
      <c r="Y30" s="13">
        <v>433.84</v>
      </c>
      <c r="Z30" s="32">
        <v>0.1666</v>
      </c>
    </row>
    <row r="31" spans="1:26" ht="22.5" customHeight="1">
      <c r="A31" s="18" t="s">
        <v>43</v>
      </c>
      <c r="B31" s="11">
        <f>((F31*33)+(H31*33)+(J31*125)+L31+(O31*89.79)+Q31+T31+U31+X31)</f>
        <v>3000.5375440000003</v>
      </c>
      <c r="C31" s="11">
        <f>((F31*21)+(H31*21)+(J31*62.5)+L31+(O31*71.81)+Q31+T31+U31+X31)</f>
        <v>1928.6637440000002</v>
      </c>
      <c r="D31" s="11">
        <f>(F31*18)+(H31*18)+(J31*41.66)+L31+(O31*62.92)+Q31+T31+U31+X31</f>
        <v>1568.9313240000001</v>
      </c>
      <c r="E31" s="14"/>
      <c r="F31" s="13">
        <v>0</v>
      </c>
      <c r="G31" s="13" t="s">
        <v>28</v>
      </c>
      <c r="H31" s="13">
        <v>5.8</v>
      </c>
      <c r="I31" s="13" t="s">
        <v>28</v>
      </c>
      <c r="J31" s="14">
        <v>15.228</v>
      </c>
      <c r="K31" s="14" t="s">
        <v>20</v>
      </c>
      <c r="L31" s="11">
        <f>M31*N31</f>
        <v>226.98</v>
      </c>
      <c r="M31" s="14">
        <v>6.305</v>
      </c>
      <c r="N31" s="13">
        <v>36</v>
      </c>
      <c r="O31" s="13">
        <v>2.81</v>
      </c>
      <c r="P31" s="13" t="s">
        <v>73</v>
      </c>
      <c r="Q31" s="11">
        <f>R31*S31</f>
        <v>220.8384</v>
      </c>
      <c r="R31" s="13">
        <v>34.56</v>
      </c>
      <c r="S31" s="13">
        <v>6.39</v>
      </c>
      <c r="T31" s="16"/>
      <c r="U31" s="11">
        <f>V31*W31</f>
        <v>133.2315</v>
      </c>
      <c r="V31" s="13">
        <v>20.85</v>
      </c>
      <c r="W31" s="13">
        <v>6.39</v>
      </c>
      <c r="X31" s="11">
        <f>Y31*Z31</f>
        <v>72.277744</v>
      </c>
      <c r="Y31" s="13">
        <v>433.84</v>
      </c>
      <c r="Z31" s="33">
        <v>0.1666</v>
      </c>
    </row>
    <row r="32" spans="1:26" ht="13.5" customHeight="1">
      <c r="A32" s="46" t="s">
        <v>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</row>
    <row r="33" spans="1:26" ht="13.5" customHeight="1">
      <c r="A33" s="10" t="s">
        <v>44</v>
      </c>
      <c r="B33" s="11">
        <f>((F33*33)+(H33*33)+(J33*33)+L33+(O33*89.79)+Q33+T33+U33+X33)</f>
        <v>2315.1743</v>
      </c>
      <c r="C33" s="11">
        <f>((F33*21)+(H33*21)+(J33*21)+L33+(O33*71.81)+Q33+T33+U33+X33)</f>
        <v>1796.0745000000002</v>
      </c>
      <c r="D33" s="11">
        <f>(F33*18)+(H33*18)+(J33*18)+L33+(O33*62.92)+Q33+T33+U33+X33</f>
        <v>1648.6756</v>
      </c>
      <c r="E33" s="14">
        <v>11.92</v>
      </c>
      <c r="F33" s="13">
        <v>6.68</v>
      </c>
      <c r="G33" s="12" t="s">
        <v>28</v>
      </c>
      <c r="H33" s="13">
        <v>5.8</v>
      </c>
      <c r="I33" s="13" t="s">
        <v>28</v>
      </c>
      <c r="J33" s="13">
        <v>24.77</v>
      </c>
      <c r="K33" s="13" t="s">
        <v>28</v>
      </c>
      <c r="L33" s="11">
        <f>M33*N33</f>
        <v>50.44</v>
      </c>
      <c r="M33" s="14">
        <v>6.305</v>
      </c>
      <c r="N33" s="13">
        <v>8</v>
      </c>
      <c r="O33" s="13">
        <v>4.01</v>
      </c>
      <c r="P33" s="13" t="s">
        <v>73</v>
      </c>
      <c r="Q33" s="11">
        <f>R33*S33</f>
        <v>204.212</v>
      </c>
      <c r="R33" s="13">
        <v>26.87</v>
      </c>
      <c r="S33" s="13">
        <v>7.6</v>
      </c>
      <c r="T33" s="11">
        <v>282.6</v>
      </c>
      <c r="U33" s="11">
        <f>V33*W33</f>
        <v>97.508</v>
      </c>
      <c r="V33" s="13">
        <v>12.83</v>
      </c>
      <c r="W33" s="13">
        <v>7.6</v>
      </c>
      <c r="X33" s="11">
        <f>Y33*Z33</f>
        <v>91.1064</v>
      </c>
      <c r="Y33" s="13">
        <v>433.84</v>
      </c>
      <c r="Z33" s="32">
        <v>0.21</v>
      </c>
    </row>
    <row r="34" spans="1:26" ht="13.5" customHeight="1">
      <c r="A34" s="10" t="s">
        <v>45</v>
      </c>
      <c r="B34" s="11">
        <f>((F34*33)+(H34*33)+(J34*33)+L34+(O34*144)+Q34+T34+U34+X34)</f>
        <v>2526.7304</v>
      </c>
      <c r="C34" s="11">
        <f>((F34*21)+(H34*21)+(J34*21)+L34+(O34*105.35)+Q34+T34+U34+X34)</f>
        <v>1873.3239</v>
      </c>
      <c r="D34" s="11">
        <f>(F34*18)+(H34*18)+(J34*18)+L34+(O34*89.16)+Q34+T34+U34+X34</f>
        <v>1691.63</v>
      </c>
      <c r="E34" s="14">
        <v>11.92</v>
      </c>
      <c r="F34" s="13">
        <v>17.61</v>
      </c>
      <c r="G34" s="12" t="s">
        <v>28</v>
      </c>
      <c r="H34" s="13">
        <v>5.8</v>
      </c>
      <c r="I34" s="13" t="s">
        <v>28</v>
      </c>
      <c r="J34" s="13">
        <v>21.99</v>
      </c>
      <c r="K34" s="13" t="s">
        <v>28</v>
      </c>
      <c r="L34" s="14"/>
      <c r="M34" s="14"/>
      <c r="N34" s="14"/>
      <c r="O34" s="13">
        <v>2.81</v>
      </c>
      <c r="P34" s="13" t="s">
        <v>74</v>
      </c>
      <c r="Q34" s="11">
        <f>R34*S34</f>
        <v>168.416</v>
      </c>
      <c r="R34" s="13">
        <v>22.16</v>
      </c>
      <c r="S34" s="13">
        <v>7.6</v>
      </c>
      <c r="T34" s="11">
        <v>250.9</v>
      </c>
      <c r="U34" s="11">
        <f>V34*W34</f>
        <v>113.46799999999999</v>
      </c>
      <c r="V34" s="13">
        <v>14.93</v>
      </c>
      <c r="W34" s="13">
        <v>7.6</v>
      </c>
      <c r="X34" s="11">
        <f>Y34*Z34</f>
        <v>91.1064</v>
      </c>
      <c r="Y34" s="13">
        <v>433.84</v>
      </c>
      <c r="Z34" s="32">
        <v>0.21</v>
      </c>
    </row>
    <row r="35" spans="1:26" ht="13.5" customHeight="1">
      <c r="A35" s="46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</row>
    <row r="36" spans="1:26" ht="13.5" customHeight="1">
      <c r="A36" s="10" t="s">
        <v>46</v>
      </c>
      <c r="B36" s="11">
        <f>((F36*33)+(H36*33)+(J36*33)+L36+(O36*89.79)+Q36+T36+U36+X36)</f>
        <v>1522.6899</v>
      </c>
      <c r="C36" s="11">
        <f>((F36*21)+(H36*21)+(J36*21)+L36+(O36*71.81)+Q36+T36+U36+X36)</f>
        <v>1189.0861</v>
      </c>
      <c r="D36" s="11">
        <f>(F36*18)+(H36*18)+(J36*18)+L36+(O36*62.92)+Q36+T36+U36+X36</f>
        <v>1093.3352</v>
      </c>
      <c r="E36" s="14">
        <v>8.09</v>
      </c>
      <c r="F36" s="13">
        <v>0</v>
      </c>
      <c r="G36" s="12" t="s">
        <v>28</v>
      </c>
      <c r="H36" s="13">
        <v>5.8</v>
      </c>
      <c r="I36" s="13" t="s">
        <v>28</v>
      </c>
      <c r="J36" s="13">
        <v>17.79</v>
      </c>
      <c r="K36" s="13" t="s">
        <v>28</v>
      </c>
      <c r="L36" s="11">
        <f>M36*N36</f>
        <v>50.44</v>
      </c>
      <c r="M36" s="14">
        <v>6.305</v>
      </c>
      <c r="N36" s="13">
        <v>8</v>
      </c>
      <c r="O36" s="13">
        <v>2.81</v>
      </c>
      <c r="P36" s="13" t="s">
        <v>73</v>
      </c>
      <c r="Q36" s="11">
        <f>R36*S36</f>
        <v>117.496</v>
      </c>
      <c r="R36" s="13">
        <v>15.46</v>
      </c>
      <c r="S36" s="13">
        <v>7.6</v>
      </c>
      <c r="T36" s="11">
        <v>134.15</v>
      </c>
      <c r="U36" s="11">
        <f>V36*W36</f>
        <v>103.056</v>
      </c>
      <c r="V36" s="13">
        <v>13.56</v>
      </c>
      <c r="W36" s="13">
        <v>7.6</v>
      </c>
      <c r="X36" s="11">
        <f>Y36*Z36</f>
        <v>86.768</v>
      </c>
      <c r="Y36" s="13">
        <v>433.84</v>
      </c>
      <c r="Z36" s="32">
        <v>0.2</v>
      </c>
    </row>
    <row r="37" spans="1:2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" customHeight="1">
      <c r="A38" s="55" t="s">
        <v>67</v>
      </c>
      <c r="B38" s="55"/>
      <c r="C38" s="55"/>
      <c r="D38" s="55"/>
      <c r="E38" s="55"/>
      <c r="F38" s="55"/>
      <c r="G38" s="55"/>
      <c r="H38" s="9"/>
      <c r="I38" s="9"/>
      <c r="J38" s="3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7" t="s">
        <v>68</v>
      </c>
      <c r="W38" s="57"/>
      <c r="X38" s="57"/>
      <c r="Y38" s="57"/>
      <c r="Z38" s="5"/>
    </row>
    <row r="39" spans="1:26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>
      <c r="A40" s="56" t="s">
        <v>64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2"/>
      <c r="P40" s="22"/>
      <c r="Q40" s="22" t="s">
        <v>13</v>
      </c>
      <c r="R40" s="22"/>
      <c r="S40" s="22"/>
      <c r="T40" s="22"/>
      <c r="U40" s="22"/>
      <c r="V40" s="21" t="s">
        <v>65</v>
      </c>
      <c r="W40" s="21"/>
      <c r="X40" s="22"/>
      <c r="Y40" s="5"/>
      <c r="Z40" s="5"/>
    </row>
  </sheetData>
  <mergeCells count="27">
    <mergeCell ref="A23:Z23"/>
    <mergeCell ref="A25:Z25"/>
    <mergeCell ref="A27:Z27"/>
    <mergeCell ref="A32:Z32"/>
    <mergeCell ref="A38:G38"/>
    <mergeCell ref="A40:N40"/>
    <mergeCell ref="A35:Z35"/>
    <mergeCell ref="V38:Y38"/>
    <mergeCell ref="A16:Z16"/>
    <mergeCell ref="A18:Z18"/>
    <mergeCell ref="A20:Z20"/>
    <mergeCell ref="X3:Z3"/>
    <mergeCell ref="A12:Z12"/>
    <mergeCell ref="A5:Z5"/>
    <mergeCell ref="A7:Z7"/>
    <mergeCell ref="H3:I3"/>
    <mergeCell ref="A14:Z14"/>
    <mergeCell ref="T1:Z1"/>
    <mergeCell ref="A3:A4"/>
    <mergeCell ref="B3:D3"/>
    <mergeCell ref="E3:G3"/>
    <mergeCell ref="J3:K3"/>
    <mergeCell ref="L3:N3"/>
    <mergeCell ref="O3:P3"/>
    <mergeCell ref="Q3:S3"/>
    <mergeCell ref="U3:W3"/>
    <mergeCell ref="B2:X2"/>
  </mergeCells>
  <printOptions/>
  <pageMargins left="0.2362204724409449" right="0.1968503937007874" top="0.11811023622047245" bottom="0.11811023622047245" header="0.1968503937007874" footer="0.196850393700787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="85" zoomScaleNormal="80" zoomScaleSheetLayoutView="85" workbookViewId="0" topLeftCell="A7">
      <selection activeCell="U34" sqref="U34"/>
    </sheetView>
  </sheetViews>
  <sheetFormatPr defaultColWidth="9.140625" defaultRowHeight="10.5"/>
  <cols>
    <col min="1" max="1" width="24.8515625" style="0" customWidth="1"/>
    <col min="5" max="5" width="8.7109375" style="0" customWidth="1"/>
    <col min="6" max="6" width="10.00390625" style="0" customWidth="1"/>
    <col min="7" max="7" width="7.7109375" style="0" customWidth="1"/>
    <col min="8" max="8" width="9.8515625" style="0" customWidth="1"/>
    <col min="9" max="9" width="7.7109375" style="0" customWidth="1"/>
    <col min="10" max="10" width="15.421875" style="0" customWidth="1"/>
    <col min="11" max="11" width="8.57421875" style="0" customWidth="1"/>
    <col min="12" max="12" width="8.7109375" style="0" customWidth="1"/>
    <col min="13" max="13" width="8.57421875" style="0" customWidth="1"/>
    <col min="14" max="14" width="7.140625" style="0" customWidth="1"/>
    <col min="15" max="15" width="19.140625" style="0" customWidth="1"/>
    <col min="17" max="17" width="8.57421875" style="0" customWidth="1"/>
    <col min="18" max="18" width="7.00390625" style="0" customWidth="1"/>
    <col min="19" max="19" width="10.421875" style="0" customWidth="1"/>
    <col min="21" max="21" width="8.57421875" style="0" customWidth="1"/>
    <col min="22" max="22" width="7.28125" style="0" customWidth="1"/>
    <col min="25" max="25" width="8.7109375" style="0" customWidth="1"/>
  </cols>
  <sheetData>
    <row r="1" spans="1:25" ht="6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41" t="s">
        <v>71</v>
      </c>
      <c r="T1" s="41"/>
      <c r="U1" s="41"/>
      <c r="V1" s="41"/>
      <c r="W1" s="41"/>
      <c r="X1" s="41"/>
      <c r="Y1" s="41"/>
    </row>
    <row r="2" spans="1:25" ht="41.25" customHeight="1">
      <c r="A2" s="1"/>
      <c r="B2" s="45" t="s">
        <v>72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"/>
      <c r="Y2" s="1"/>
    </row>
    <row r="3" spans="1:25" ht="78.75" customHeight="1">
      <c r="A3" s="42" t="s">
        <v>24</v>
      </c>
      <c r="B3" s="42" t="s">
        <v>21</v>
      </c>
      <c r="C3" s="42"/>
      <c r="D3" s="42"/>
      <c r="E3" s="44" t="s">
        <v>23</v>
      </c>
      <c r="F3" s="44"/>
      <c r="G3" s="53" t="s">
        <v>60</v>
      </c>
      <c r="H3" s="54"/>
      <c r="I3" s="44" t="s">
        <v>61</v>
      </c>
      <c r="J3" s="44"/>
      <c r="K3" s="43" t="s">
        <v>62</v>
      </c>
      <c r="L3" s="44"/>
      <c r="M3" s="44"/>
      <c r="N3" s="44" t="s">
        <v>12</v>
      </c>
      <c r="O3" s="44"/>
      <c r="P3" s="43" t="s">
        <v>22</v>
      </c>
      <c r="Q3" s="44"/>
      <c r="R3" s="44"/>
      <c r="S3" s="6" t="s">
        <v>55</v>
      </c>
      <c r="T3" s="43" t="s">
        <v>17</v>
      </c>
      <c r="U3" s="44"/>
      <c r="V3" s="44"/>
      <c r="W3" s="43" t="s">
        <v>75</v>
      </c>
      <c r="X3" s="49"/>
      <c r="Y3" s="49"/>
    </row>
    <row r="4" spans="1:25" ht="151.5">
      <c r="A4" s="42"/>
      <c r="B4" s="7" t="s">
        <v>11</v>
      </c>
      <c r="C4" s="7" t="s">
        <v>9</v>
      </c>
      <c r="D4" s="7" t="s">
        <v>10</v>
      </c>
      <c r="E4" s="8" t="s">
        <v>15</v>
      </c>
      <c r="F4" s="8" t="s">
        <v>27</v>
      </c>
      <c r="G4" s="8" t="s">
        <v>15</v>
      </c>
      <c r="H4" s="8" t="s">
        <v>27</v>
      </c>
      <c r="I4" s="8" t="s">
        <v>53</v>
      </c>
      <c r="J4" s="8" t="s">
        <v>27</v>
      </c>
      <c r="K4" s="8" t="s">
        <v>16</v>
      </c>
      <c r="L4" s="8" t="s">
        <v>66</v>
      </c>
      <c r="M4" s="8" t="s">
        <v>56</v>
      </c>
      <c r="N4" s="8" t="s">
        <v>29</v>
      </c>
      <c r="O4" s="8" t="s">
        <v>31</v>
      </c>
      <c r="P4" s="8" t="s">
        <v>30</v>
      </c>
      <c r="Q4" s="8" t="s">
        <v>50</v>
      </c>
      <c r="R4" s="8" t="s">
        <v>25</v>
      </c>
      <c r="S4" s="8" t="s">
        <v>52</v>
      </c>
      <c r="T4" s="8" t="s">
        <v>18</v>
      </c>
      <c r="U4" s="8" t="s">
        <v>51</v>
      </c>
      <c r="V4" s="8" t="s">
        <v>26</v>
      </c>
      <c r="W4" s="8" t="s">
        <v>30</v>
      </c>
      <c r="X4" s="8" t="s">
        <v>77</v>
      </c>
      <c r="Y4" s="8" t="s">
        <v>54</v>
      </c>
    </row>
    <row r="5" spans="1:25" ht="15" customHeight="1">
      <c r="A5" s="46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</row>
    <row r="6" spans="1:25" ht="13.5" customHeight="1">
      <c r="A6" s="20" t="s">
        <v>32</v>
      </c>
      <c r="B6" s="11">
        <f>((E6*33)+(G6*33)+(I6*33)+K6+(N6*89.79)+P6+S6+T6+W6)</f>
        <v>2599.6270999999997</v>
      </c>
      <c r="C6" s="11">
        <f>((E6*21)+(G6*21)+(I6*21)+K6+(N6*71.81)+P6+S6+T6+W6)</f>
        <v>2005.0480999999997</v>
      </c>
      <c r="D6" s="11">
        <f>(E6*18)+(G6*18)+(I6*18)+K6+(N6*62.92)+P6+S6+T6+W6</f>
        <v>1838.6035999999997</v>
      </c>
      <c r="E6" s="13">
        <v>10.32</v>
      </c>
      <c r="F6" s="13" t="s">
        <v>28</v>
      </c>
      <c r="G6" s="13">
        <v>5.8</v>
      </c>
      <c r="H6" s="13" t="s">
        <v>28</v>
      </c>
      <c r="I6" s="13">
        <v>27.36</v>
      </c>
      <c r="J6" s="13" t="s">
        <v>28</v>
      </c>
      <c r="K6" s="11">
        <f>M6*L6</f>
        <v>51.952</v>
      </c>
      <c r="L6" s="14">
        <v>6.494</v>
      </c>
      <c r="M6" s="13">
        <v>8</v>
      </c>
      <c r="N6" s="13">
        <v>4.05</v>
      </c>
      <c r="O6" s="13" t="s">
        <v>73</v>
      </c>
      <c r="P6" s="11">
        <f>Q6*R6</f>
        <v>229.89999999999998</v>
      </c>
      <c r="Q6" s="13">
        <v>30.25</v>
      </c>
      <c r="R6" s="13">
        <v>7.6</v>
      </c>
      <c r="S6" s="11">
        <v>325.31</v>
      </c>
      <c r="T6" s="11">
        <f>U6*V6</f>
        <v>100.69999999999999</v>
      </c>
      <c r="U6" s="13">
        <v>13.25</v>
      </c>
      <c r="V6" s="13">
        <v>7.6</v>
      </c>
      <c r="W6" s="11">
        <f>X6*Y6</f>
        <v>93.2756</v>
      </c>
      <c r="X6" s="13">
        <v>433.84</v>
      </c>
      <c r="Y6" s="36">
        <v>0.215</v>
      </c>
    </row>
    <row r="7" spans="1:25" ht="13.5" customHeight="1">
      <c r="A7" s="46" t="s">
        <v>33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13.5" customHeight="1">
      <c r="A8" s="20" t="s">
        <v>33</v>
      </c>
      <c r="B8" s="11">
        <f>((E8*33)+(G8*33)+(I8*33)+K8+(N8*89.79)+P8+S8+T8+W8)</f>
        <v>2560.5895719999994</v>
      </c>
      <c r="C8" s="11">
        <f>((E8*21)+(G8*21)+(I8*21)+K8+(N8*71.81)+P8+S8+T8+W8)</f>
        <v>1939.3705719999998</v>
      </c>
      <c r="D8" s="11">
        <f>(E8*18)+(G8*18)+(I8*18)+K8+(N8*62.92)+P8+S8+T8+W8</f>
        <v>1766.266072</v>
      </c>
      <c r="E8" s="13">
        <v>6.6</v>
      </c>
      <c r="F8" s="13" t="s">
        <v>28</v>
      </c>
      <c r="G8" s="13">
        <v>5.8</v>
      </c>
      <c r="H8" s="13" t="s">
        <v>28</v>
      </c>
      <c r="I8" s="13">
        <v>33.3</v>
      </c>
      <c r="J8" s="13" t="s">
        <v>28</v>
      </c>
      <c r="K8" s="11">
        <f>L8*M8</f>
        <v>51.952</v>
      </c>
      <c r="L8" s="14">
        <v>6.494</v>
      </c>
      <c r="M8" s="13">
        <v>8</v>
      </c>
      <c r="N8" s="13">
        <v>4.05</v>
      </c>
      <c r="O8" s="13" t="s">
        <v>73</v>
      </c>
      <c r="P8" s="11">
        <f>Q8*R8</f>
        <v>99.408</v>
      </c>
      <c r="Q8" s="13">
        <v>13.08</v>
      </c>
      <c r="R8" s="13">
        <v>7.6</v>
      </c>
      <c r="S8" s="11">
        <v>333.07</v>
      </c>
      <c r="T8" s="11">
        <f>U8*V8</f>
        <v>111.872</v>
      </c>
      <c r="U8" s="13">
        <v>14.72</v>
      </c>
      <c r="V8" s="13">
        <v>7.6</v>
      </c>
      <c r="W8" s="11">
        <f>X8*Y8</f>
        <v>92.53807199999999</v>
      </c>
      <c r="X8" s="13">
        <v>433.84</v>
      </c>
      <c r="Y8" s="37">
        <v>0.2133</v>
      </c>
    </row>
    <row r="9" spans="1:25" ht="13.5" customHeight="1">
      <c r="A9" s="20" t="s">
        <v>34</v>
      </c>
      <c r="B9" s="11">
        <f>((E9*33)+(G9*33)+(I9*33)+K9+(N9*89.79)+P9+S9+T9+W9)</f>
        <v>1874.8387</v>
      </c>
      <c r="C9" s="11">
        <f>((E9*21)+(G9*21)+(I9*21)+K9+(N9*71.81)+P9+S9+T9+W9)</f>
        <v>1450.7797</v>
      </c>
      <c r="D9" s="11">
        <f>(E9*18)+(G9*18)+(I9*18)+K9+(N9*62.92)+P9+S9+T9+W9</f>
        <v>1326.9652</v>
      </c>
      <c r="E9" s="13">
        <v>7</v>
      </c>
      <c r="F9" s="13" t="s">
        <v>28</v>
      </c>
      <c r="G9" s="13">
        <v>5.8</v>
      </c>
      <c r="H9" s="13" t="s">
        <v>28</v>
      </c>
      <c r="I9" s="13">
        <v>16.47</v>
      </c>
      <c r="J9" s="13" t="s">
        <v>28</v>
      </c>
      <c r="K9" s="11">
        <f>L9*M9</f>
        <v>51.952</v>
      </c>
      <c r="L9" s="14">
        <v>6.494</v>
      </c>
      <c r="M9" s="13">
        <v>8</v>
      </c>
      <c r="N9" s="13">
        <v>4.05</v>
      </c>
      <c r="O9" s="13" t="s">
        <v>73</v>
      </c>
      <c r="P9" s="11">
        <f>Q9*R9</f>
        <v>70.224</v>
      </c>
      <c r="Q9" s="13">
        <v>9.24</v>
      </c>
      <c r="R9" s="13">
        <v>7.6</v>
      </c>
      <c r="S9" s="11">
        <v>148.52</v>
      </c>
      <c r="T9" s="11">
        <f>U9*V9</f>
        <v>174.79999999999998</v>
      </c>
      <c r="U9" s="13">
        <v>23</v>
      </c>
      <c r="V9" s="13">
        <v>7.6</v>
      </c>
      <c r="W9" s="11">
        <f>X9*Y9</f>
        <v>99.7832</v>
      </c>
      <c r="X9" s="13">
        <v>433.84</v>
      </c>
      <c r="Y9" s="37">
        <v>0.23</v>
      </c>
    </row>
    <row r="10" spans="1:25" ht="13.5" customHeight="1">
      <c r="A10" s="20" t="s">
        <v>35</v>
      </c>
      <c r="B10" s="11">
        <f>((E10*33)+(G10*33)+(I10*33)+K10+(N10*89.79)+P10+S10+T10+W10)</f>
        <v>2085.3827</v>
      </c>
      <c r="C10" s="11">
        <f>((E10*21)+(G10*21)+(I10*21)+K10+(N10*71.81)+P10+S10+T10+W10)</f>
        <v>1616.8037000000002</v>
      </c>
      <c r="D10" s="11">
        <f>(E10*18)+(G10*18)+(I10*18)+K10+(N10*62.92)+P10+S10+T10+W10</f>
        <v>1481.8592</v>
      </c>
      <c r="E10" s="13">
        <v>9.23</v>
      </c>
      <c r="F10" s="13" t="s">
        <v>28</v>
      </c>
      <c r="G10" s="13">
        <v>5.8</v>
      </c>
      <c r="H10" s="13" t="s">
        <v>28</v>
      </c>
      <c r="I10" s="13">
        <v>17.95</v>
      </c>
      <c r="J10" s="13" t="s">
        <v>28</v>
      </c>
      <c r="K10" s="11">
        <f>L10*M10</f>
        <v>51.952</v>
      </c>
      <c r="L10" s="14">
        <v>6.494</v>
      </c>
      <c r="M10" s="13">
        <v>8</v>
      </c>
      <c r="N10" s="13">
        <v>4.05</v>
      </c>
      <c r="O10" s="13" t="s">
        <v>73</v>
      </c>
      <c r="P10" s="11">
        <f>Q10*R10</f>
        <v>160.968</v>
      </c>
      <c r="Q10" s="13">
        <v>21.18</v>
      </c>
      <c r="R10" s="13">
        <v>7.6</v>
      </c>
      <c r="S10" s="11">
        <v>127.65</v>
      </c>
      <c r="T10" s="11">
        <f>U10*V10</f>
        <v>193.04</v>
      </c>
      <c r="U10" s="13">
        <v>25.4</v>
      </c>
      <c r="V10" s="13">
        <v>7.6</v>
      </c>
      <c r="W10" s="11">
        <f>X10*Y10</f>
        <v>99.7832</v>
      </c>
      <c r="X10" s="13">
        <v>433.84</v>
      </c>
      <c r="Y10" s="37">
        <v>0.23</v>
      </c>
    </row>
    <row r="11" spans="1:25" ht="13.5" customHeight="1">
      <c r="A11" s="19" t="s">
        <v>36</v>
      </c>
      <c r="B11" s="11">
        <f>((E11*33)+(G11*33)+(I11*33)+K11+(N11*89.79)+P11+S11+T11+W11)</f>
        <v>2355.913572</v>
      </c>
      <c r="C11" s="11">
        <f>((E11*21)+(G11*21)+(I11*21)+K11+(N11*71.81)+P11+S11+T11+W11)</f>
        <v>1741.8945720000002</v>
      </c>
      <c r="D11" s="11">
        <f>(E11*18)+(G11*18)+(I11*18)+K11+(N11*62.92)+P11+S11+T11+W11</f>
        <v>1570.590072</v>
      </c>
      <c r="E11" s="13">
        <v>6</v>
      </c>
      <c r="F11" s="13" t="s">
        <v>28</v>
      </c>
      <c r="G11" s="13">
        <v>5.8</v>
      </c>
      <c r="H11" s="13" t="s">
        <v>28</v>
      </c>
      <c r="I11" s="13">
        <v>33.3</v>
      </c>
      <c r="J11" s="13" t="s">
        <v>28</v>
      </c>
      <c r="K11" s="11">
        <f>L11*M11</f>
        <v>233.784</v>
      </c>
      <c r="L11" s="14">
        <v>6.494</v>
      </c>
      <c r="M11" s="13">
        <v>36</v>
      </c>
      <c r="N11" s="13">
        <v>4.05</v>
      </c>
      <c r="O11" s="13" t="s">
        <v>73</v>
      </c>
      <c r="P11" s="11">
        <f>Q11*R11</f>
        <v>83.5812</v>
      </c>
      <c r="Q11" s="13">
        <v>13.08</v>
      </c>
      <c r="R11" s="13">
        <v>6.39</v>
      </c>
      <c r="S11" s="16"/>
      <c r="T11" s="11">
        <f>U11*V11</f>
        <v>94.0608</v>
      </c>
      <c r="U11" s="13">
        <v>14.72</v>
      </c>
      <c r="V11" s="13">
        <v>6.39</v>
      </c>
      <c r="W11" s="11">
        <f>X11*Y11</f>
        <v>92.53807199999999</v>
      </c>
      <c r="X11" s="13">
        <v>433.84</v>
      </c>
      <c r="Y11" s="37">
        <v>0.2133</v>
      </c>
    </row>
    <row r="12" spans="1:25" ht="13.5" customHeight="1">
      <c r="A12" s="50" t="s">
        <v>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</row>
    <row r="13" spans="1:25" ht="13.5" customHeight="1">
      <c r="A13" s="17"/>
      <c r="B13" s="11">
        <f>((E13*33)+(G13*33)+(I13*33)+K13+(N13*89.79)+P13+S13+T13+W13)</f>
        <v>0</v>
      </c>
      <c r="C13" s="11">
        <f>((E13*21)+(G13*21)+(I13*21)+K13+(N13*71.81)+P13+S13+T13+W13)</f>
        <v>0</v>
      </c>
      <c r="D13" s="11">
        <f>(E13*18)+(G13*18)+(I13*18)+K13+(N13*62.92)+P13+S13+T13+W13</f>
        <v>0</v>
      </c>
      <c r="E13" s="23"/>
      <c r="F13" s="24" t="s">
        <v>19</v>
      </c>
      <c r="G13" s="24"/>
      <c r="H13" s="24"/>
      <c r="I13" s="24"/>
      <c r="J13" s="24" t="s">
        <v>19</v>
      </c>
      <c r="K13" s="25">
        <f>L13*M13</f>
        <v>0</v>
      </c>
      <c r="L13" s="25">
        <v>0</v>
      </c>
      <c r="M13" s="25">
        <v>0</v>
      </c>
      <c r="N13" s="26"/>
      <c r="O13" s="26"/>
      <c r="P13" s="25">
        <f>Q13*R13</f>
        <v>0</v>
      </c>
      <c r="Q13" s="26"/>
      <c r="R13" s="26"/>
      <c r="S13" s="26"/>
      <c r="T13" s="25">
        <f>U13*V13</f>
        <v>0</v>
      </c>
      <c r="U13" s="26"/>
      <c r="V13" s="27"/>
      <c r="W13" s="29">
        <f>X13*Y13</f>
        <v>0</v>
      </c>
      <c r="X13" s="27"/>
      <c r="Y13" s="30"/>
    </row>
    <row r="14" spans="1:25" ht="13.5" customHeight="1">
      <c r="A14" s="46" t="s">
        <v>48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1:25" ht="13.5" customHeight="1">
      <c r="A15" s="18" t="s">
        <v>37</v>
      </c>
      <c r="B15" s="11">
        <f>((E15*33)+(G15*33)+(I15*33)+K15+(N15*89.79)+P15+S15+T15+W15)</f>
        <v>1889.7587000000003</v>
      </c>
      <c r="C15" s="11">
        <f>((E15*21)+(G15*21)+(I15*21)+K15+(N15*71.81)+P15+S15+T15+W15)</f>
        <v>1449.7755</v>
      </c>
      <c r="D15" s="11">
        <f>(E15*18)+(G15*18)+(I15*18)+K15+(N15*62.92)+P15+S15+T15+W15</f>
        <v>1327.2979</v>
      </c>
      <c r="E15" s="13">
        <v>8.72</v>
      </c>
      <c r="F15" s="13" t="s">
        <v>28</v>
      </c>
      <c r="G15" s="13">
        <v>5.8</v>
      </c>
      <c r="H15" s="13" t="s">
        <v>28</v>
      </c>
      <c r="I15" s="13">
        <v>17.89</v>
      </c>
      <c r="J15" s="13" t="s">
        <v>28</v>
      </c>
      <c r="K15" s="11">
        <f>L15*M15</f>
        <v>233.784</v>
      </c>
      <c r="L15" s="14">
        <v>6.494</v>
      </c>
      <c r="M15" s="13">
        <v>36</v>
      </c>
      <c r="N15" s="13">
        <v>2.84</v>
      </c>
      <c r="O15" s="13" t="s">
        <v>73</v>
      </c>
      <c r="P15" s="11">
        <f>Q15*R15</f>
        <v>129.5253</v>
      </c>
      <c r="Q15" s="13">
        <v>20.27</v>
      </c>
      <c r="R15" s="34">
        <v>6.39</v>
      </c>
      <c r="S15" s="16"/>
      <c r="T15" s="11">
        <f>U15*V15</f>
        <v>115.14779999999999</v>
      </c>
      <c r="U15" s="13">
        <v>18.02</v>
      </c>
      <c r="V15" s="13">
        <v>6.39</v>
      </c>
      <c r="W15" s="11">
        <f>X15*Y15</f>
        <v>86.768</v>
      </c>
      <c r="X15" s="13">
        <v>433.84</v>
      </c>
      <c r="Y15" s="38">
        <v>0.2</v>
      </c>
    </row>
    <row r="16" spans="1:25" ht="13.5" customHeight="1">
      <c r="A16" s="46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5" ht="13.5" customHeight="1">
      <c r="A17" s="19" t="s">
        <v>57</v>
      </c>
      <c r="B17" s="11">
        <f>((E17*33)+(G17*33)+(I17*33)+K17+(N17*89.79)+P17+S17+T17+W17)</f>
        <v>2321.1491</v>
      </c>
      <c r="C17" s="11">
        <f>((E17*21)+(G17*21)+(I17*21)+K17+(N17*71.81)+P17+S17+T17+W17)</f>
        <v>1720.4859</v>
      </c>
      <c r="D17" s="11">
        <f>(E17*18)+(G17*18)+(I17*18)+K17+(N17*62.92)+P17+S17+T17+W17</f>
        <v>1557.8383000000003</v>
      </c>
      <c r="E17" s="13">
        <v>7.8</v>
      </c>
      <c r="F17" s="13" t="s">
        <v>28</v>
      </c>
      <c r="G17" s="13">
        <v>5.8</v>
      </c>
      <c r="H17" s="13" t="s">
        <v>28</v>
      </c>
      <c r="I17" s="13">
        <v>32.2</v>
      </c>
      <c r="J17" s="13" t="s">
        <v>28</v>
      </c>
      <c r="K17" s="11">
        <f>L17*M17</f>
        <v>233.784</v>
      </c>
      <c r="L17" s="14">
        <v>6.494</v>
      </c>
      <c r="M17" s="13">
        <v>36</v>
      </c>
      <c r="N17" s="13">
        <v>2.84</v>
      </c>
      <c r="O17" s="13" t="s">
        <v>73</v>
      </c>
      <c r="P17" s="11">
        <f>Q17*R17</f>
        <v>105.7545</v>
      </c>
      <c r="Q17" s="13">
        <v>16.55</v>
      </c>
      <c r="R17" s="13">
        <v>6.39</v>
      </c>
      <c r="S17" s="13"/>
      <c r="T17" s="11">
        <f>U17*V17</f>
        <v>128.439</v>
      </c>
      <c r="U17" s="13">
        <v>20.1</v>
      </c>
      <c r="V17" s="13">
        <v>6.39</v>
      </c>
      <c r="W17" s="11">
        <f>X17*Y17</f>
        <v>86.768</v>
      </c>
      <c r="X17" s="13">
        <v>433.84</v>
      </c>
      <c r="Y17" s="39">
        <v>0.2</v>
      </c>
    </row>
    <row r="18" spans="1:25" ht="13.5" customHeight="1">
      <c r="A18" s="60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1:25" ht="13.5" customHeight="1">
      <c r="A19" s="19" t="s">
        <v>38</v>
      </c>
      <c r="B19" s="11">
        <f>((E19*33)+(G19*33)+(I19*33)+K19+(N19*89.79)+P19+S19+T19+W19)</f>
        <v>1672.131244</v>
      </c>
      <c r="C19" s="11">
        <f>((E19*21)+(G19*21)+(I19*21)+K19+(N19*71.81)+P19+S19+T19+W19)</f>
        <v>1282.032244</v>
      </c>
      <c r="D19" s="11">
        <f>(E19*18)+(G19*18)+(I19*18)+K19+(N19*62.92)+P19+S19+T19+W19</f>
        <v>1166.707744</v>
      </c>
      <c r="E19" s="13">
        <v>5.57</v>
      </c>
      <c r="F19" s="13" t="s">
        <v>28</v>
      </c>
      <c r="G19" s="13">
        <v>5.8</v>
      </c>
      <c r="H19" s="13" t="s">
        <v>28</v>
      </c>
      <c r="I19" s="13">
        <v>15.07</v>
      </c>
      <c r="J19" s="13" t="s">
        <v>28</v>
      </c>
      <c r="K19" s="11">
        <f>L19*M19</f>
        <v>51.952</v>
      </c>
      <c r="L19" s="14">
        <v>6.494</v>
      </c>
      <c r="M19" s="13">
        <v>8</v>
      </c>
      <c r="N19" s="13">
        <v>4.05</v>
      </c>
      <c r="O19" s="13" t="s">
        <v>73</v>
      </c>
      <c r="P19" s="11">
        <f>Q19*R19</f>
        <v>76</v>
      </c>
      <c r="Q19" s="13">
        <v>10</v>
      </c>
      <c r="R19" s="13">
        <v>7.6</v>
      </c>
      <c r="S19" s="11">
        <v>144.76</v>
      </c>
      <c r="T19" s="11">
        <f>U19*V19</f>
        <v>90.972</v>
      </c>
      <c r="U19" s="13">
        <v>11.97</v>
      </c>
      <c r="V19" s="13">
        <v>7.6</v>
      </c>
      <c r="W19" s="11">
        <f>X19*Y19</f>
        <v>72.277744</v>
      </c>
      <c r="X19" s="13">
        <v>433.84</v>
      </c>
      <c r="Y19" s="40">
        <v>0.1666</v>
      </c>
    </row>
    <row r="20" spans="1:25" ht="13.5" customHeight="1">
      <c r="A20" s="46" t="s">
        <v>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ht="13.5" customHeight="1">
      <c r="A21" s="10" t="s">
        <v>39</v>
      </c>
      <c r="B21" s="11">
        <f>((E21*33)+(G21*33)+(I21*33)+K21+(N21*89.79)+P21+S21+T21+W21)</f>
        <v>1814.5127000000002</v>
      </c>
      <c r="C21" s="11">
        <f>((E21*21)+(G21*21)+(I21*21)+K21+(N21*71.81)+P21+S21+T21+W21)</f>
        <v>1380.0495</v>
      </c>
      <c r="D21" s="11">
        <f>(E21*18)+(G21*18)+(I21*18)+K21+(N21*62.92)+P21+S21+T21+W21</f>
        <v>1258.9519</v>
      </c>
      <c r="E21" s="13">
        <v>8.42</v>
      </c>
      <c r="F21" s="13" t="s">
        <v>28</v>
      </c>
      <c r="G21" s="13">
        <v>5.8</v>
      </c>
      <c r="H21" s="13" t="s">
        <v>28</v>
      </c>
      <c r="I21" s="13">
        <v>17.73</v>
      </c>
      <c r="J21" s="13" t="s">
        <v>28</v>
      </c>
      <c r="K21" s="11">
        <f>L21*M21</f>
        <v>233.784</v>
      </c>
      <c r="L21" s="14">
        <v>6.494</v>
      </c>
      <c r="M21" s="13">
        <v>36</v>
      </c>
      <c r="N21" s="13">
        <v>2.84</v>
      </c>
      <c r="O21" s="13" t="s">
        <v>73</v>
      </c>
      <c r="P21" s="11">
        <f>Q21*R21</f>
        <v>87.9264</v>
      </c>
      <c r="Q21" s="13">
        <v>13.76</v>
      </c>
      <c r="R21" s="34">
        <v>6.39</v>
      </c>
      <c r="S21" s="14"/>
      <c r="T21" s="11">
        <f>U21*V21</f>
        <v>96.6807</v>
      </c>
      <c r="U21" s="13">
        <v>15.13</v>
      </c>
      <c r="V21" s="13">
        <v>6.39</v>
      </c>
      <c r="W21" s="11">
        <f>X21*Y21</f>
        <v>86.768</v>
      </c>
      <c r="X21" s="13">
        <v>433.84</v>
      </c>
      <c r="Y21" s="37">
        <v>0.2</v>
      </c>
    </row>
    <row r="22" spans="1:25" ht="13.5" customHeight="1">
      <c r="A22" s="10" t="s">
        <v>40</v>
      </c>
      <c r="B22" s="11">
        <f>((E22*33)+(G22*33)+(I22*33)+K22+(N22*89.79)+P22+S22+T22+W22)</f>
        <v>1618.1924440000003</v>
      </c>
      <c r="C22" s="11">
        <f>((E22*21)+(G22*21)+(I22*21)+K22+(N22*71.81)+P22+S22+T22+W22)</f>
        <v>1249.849244</v>
      </c>
      <c r="D22" s="11">
        <f>(E22*18)+(G22*18)+(I22*18)+K22+(N22*62.92)+P22+S22+T22+W22</f>
        <v>1145.2816440000001</v>
      </c>
      <c r="E22" s="13">
        <v>5.27</v>
      </c>
      <c r="F22" s="13" t="s">
        <v>28</v>
      </c>
      <c r="G22" s="13">
        <v>5.8</v>
      </c>
      <c r="H22" s="13" t="s">
        <v>28</v>
      </c>
      <c r="I22" s="13">
        <v>15.37</v>
      </c>
      <c r="J22" s="13" t="s">
        <v>28</v>
      </c>
      <c r="K22" s="11">
        <f>L22*M22</f>
        <v>233.784</v>
      </c>
      <c r="L22" s="14">
        <v>6.494</v>
      </c>
      <c r="M22" s="13">
        <v>36</v>
      </c>
      <c r="N22" s="13">
        <v>2.84</v>
      </c>
      <c r="O22" s="13" t="s">
        <v>73</v>
      </c>
      <c r="P22" s="11">
        <f>Q22*R22</f>
        <v>87.9264</v>
      </c>
      <c r="Q22" s="13">
        <v>13.76</v>
      </c>
      <c r="R22" s="13">
        <v>6.39</v>
      </c>
      <c r="S22" s="14"/>
      <c r="T22" s="11">
        <f>U22*V22</f>
        <v>96.6807</v>
      </c>
      <c r="U22" s="13">
        <v>15.13</v>
      </c>
      <c r="V22" s="13">
        <v>6.39</v>
      </c>
      <c r="W22" s="11">
        <f>X22*Y22</f>
        <v>72.277744</v>
      </c>
      <c r="X22" s="13">
        <v>433.84</v>
      </c>
      <c r="Y22" s="37">
        <v>0.1666</v>
      </c>
    </row>
    <row r="23" spans="1:25" ht="13.5" customHeight="1">
      <c r="A23" s="46" t="s">
        <v>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</row>
    <row r="24" spans="1:25" ht="13.5" customHeight="1">
      <c r="A24" s="10" t="s">
        <v>49</v>
      </c>
      <c r="B24" s="11">
        <f>((E24*33)+(G24*33)+(I24*33)+K24+(N24*89.79)+P24+S24+T24+W24)</f>
        <v>1869.9695</v>
      </c>
      <c r="C24" s="11">
        <f>((E24*21)+(G24*21)+(I24*21)+K24+(N24*71.81)+P24+S24+T24+W24)</f>
        <v>1420.2663</v>
      </c>
      <c r="D24" s="11">
        <f>(E24*18)+(G24*18)+(I24*18)+K24+(N24*62.92)+P24+S24+T24+W24</f>
        <v>1295.3587</v>
      </c>
      <c r="E24" s="13">
        <v>8.77</v>
      </c>
      <c r="F24" s="13" t="s">
        <v>28</v>
      </c>
      <c r="G24" s="13">
        <v>5.8</v>
      </c>
      <c r="H24" s="13" t="s">
        <v>28</v>
      </c>
      <c r="I24" s="13">
        <v>18.65</v>
      </c>
      <c r="J24" s="13" t="s">
        <v>28</v>
      </c>
      <c r="K24" s="11">
        <f>L24*M24</f>
        <v>233.784</v>
      </c>
      <c r="L24" s="14">
        <v>6.494</v>
      </c>
      <c r="M24" s="13">
        <v>36</v>
      </c>
      <c r="N24" s="13">
        <v>2.84</v>
      </c>
      <c r="O24" s="13" t="s">
        <v>73</v>
      </c>
      <c r="P24" s="11">
        <f>Q24*R24</f>
        <v>102.6873</v>
      </c>
      <c r="Q24" s="13">
        <v>16.07</v>
      </c>
      <c r="R24" s="13">
        <v>6.39</v>
      </c>
      <c r="S24" s="14"/>
      <c r="T24" s="11">
        <f>U24*V24</f>
        <v>95.46659999999999</v>
      </c>
      <c r="U24" s="13">
        <v>14.94</v>
      </c>
      <c r="V24" s="13">
        <v>6.39</v>
      </c>
      <c r="W24" s="11">
        <f>X24*Y24</f>
        <v>86.768</v>
      </c>
      <c r="X24" s="13">
        <v>433.84</v>
      </c>
      <c r="Y24" s="37">
        <v>0.2</v>
      </c>
    </row>
    <row r="25" spans="1:25" ht="13.5" customHeight="1">
      <c r="A25" s="46" t="s">
        <v>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</row>
    <row r="26" spans="1:25" ht="23.25" customHeight="1">
      <c r="A26" s="19" t="s">
        <v>58</v>
      </c>
      <c r="B26" s="11">
        <f>((E26*33)+(G26*33)+(I26*33)+K26+(N26*89.79)+P26+S26+T26+W26)</f>
        <v>1942.2176000000002</v>
      </c>
      <c r="C26" s="11">
        <f>((E26*21)+(G26*21)+(I26*21)+K26+(N26*71.81)+P26+S26+T26+W26)</f>
        <v>1455.6743999999999</v>
      </c>
      <c r="D26" s="11">
        <f>(E26*18)+(G26*18)+(I26*18)+K26+(N26*62.92)+P26+S26+T26+W26</f>
        <v>1321.5568</v>
      </c>
      <c r="E26" s="13">
        <v>11.37</v>
      </c>
      <c r="F26" s="13" t="s">
        <v>28</v>
      </c>
      <c r="G26" s="13">
        <v>5.8</v>
      </c>
      <c r="H26" s="13" t="s">
        <v>28</v>
      </c>
      <c r="I26" s="13">
        <v>19.12</v>
      </c>
      <c r="J26" s="13" t="s">
        <v>28</v>
      </c>
      <c r="K26" s="11">
        <f>L26*M26</f>
        <v>51.952</v>
      </c>
      <c r="L26" s="14">
        <v>6.494</v>
      </c>
      <c r="M26" s="13">
        <v>8</v>
      </c>
      <c r="N26" s="13">
        <v>2.84</v>
      </c>
      <c r="O26" s="13" t="s">
        <v>73</v>
      </c>
      <c r="P26" s="11">
        <f>Q26*R26</f>
        <v>147.364</v>
      </c>
      <c r="Q26" s="13">
        <v>19.39</v>
      </c>
      <c r="R26" s="13">
        <v>7.6</v>
      </c>
      <c r="S26" s="11">
        <v>170.5</v>
      </c>
      <c r="T26" s="11">
        <f>U26*V26</f>
        <v>33.059999999999995</v>
      </c>
      <c r="U26" s="13">
        <v>4.35</v>
      </c>
      <c r="V26" s="13">
        <v>7.6</v>
      </c>
      <c r="W26" s="11">
        <f>X26*Y26</f>
        <v>86.768</v>
      </c>
      <c r="X26" s="13">
        <v>433.84</v>
      </c>
      <c r="Y26" s="38">
        <v>0.2</v>
      </c>
    </row>
    <row r="27" spans="1:25" ht="14.25" customHeight="1">
      <c r="A27" s="46" t="s">
        <v>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</row>
    <row r="28" spans="1:25" ht="14.25" customHeight="1">
      <c r="A28" s="10" t="s">
        <v>47</v>
      </c>
      <c r="B28" s="11">
        <f>((E28*33)+(G28*33)+(I28*33)+K28+(N28*89.79)+P28+S28+T28+W28)</f>
        <v>2118.4861</v>
      </c>
      <c r="C28" s="11">
        <f>((E28*21)+(G28*21)+(I28*21)+K28+(N28*71.81)+P28+S28+T28+W28)</f>
        <v>1632.1829000000002</v>
      </c>
      <c r="D28" s="11">
        <f>(E28*18)+(G28*18)+(I28*18)+K28+(N28*62.92)+P28+S28+T28+W28</f>
        <v>1498.1253000000002</v>
      </c>
      <c r="E28" s="13">
        <v>10.62</v>
      </c>
      <c r="F28" s="13" t="s">
        <v>28</v>
      </c>
      <c r="G28" s="13">
        <v>5.8</v>
      </c>
      <c r="H28" s="13" t="s">
        <v>28</v>
      </c>
      <c r="I28" s="13">
        <v>19.85</v>
      </c>
      <c r="J28" s="13" t="s">
        <v>28</v>
      </c>
      <c r="K28" s="11">
        <f>L28*M28</f>
        <v>233.784</v>
      </c>
      <c r="L28" s="14">
        <v>6.494</v>
      </c>
      <c r="M28" s="13">
        <v>36</v>
      </c>
      <c r="N28" s="13">
        <v>2.84</v>
      </c>
      <c r="O28" s="13" t="s">
        <v>73</v>
      </c>
      <c r="P28" s="11">
        <f>Q28*R28</f>
        <v>212.78699999999998</v>
      </c>
      <c r="Q28" s="13">
        <v>33.3</v>
      </c>
      <c r="R28" s="13">
        <v>6.39</v>
      </c>
      <c r="S28" s="16"/>
      <c r="T28" s="11">
        <f>U28*V28</f>
        <v>133.2315</v>
      </c>
      <c r="U28" s="13">
        <v>20.85</v>
      </c>
      <c r="V28" s="13">
        <v>6.39</v>
      </c>
      <c r="W28" s="11">
        <f>ROUND((X28*Y28),2)</f>
        <v>86.77</v>
      </c>
      <c r="X28" s="13">
        <v>433.84</v>
      </c>
      <c r="Y28" s="37">
        <v>0.2</v>
      </c>
    </row>
    <row r="29" spans="1:25" ht="14.25" customHeight="1">
      <c r="A29" s="10" t="s">
        <v>41</v>
      </c>
      <c r="B29" s="11">
        <f>((E29*33)+(G29*33)+(I29*33)+K29+(N29*89.79)+P29+S29+T29+W29)</f>
        <v>2111.2215</v>
      </c>
      <c r="C29" s="11">
        <f>((E29*21)+(G29*21)+(I29*21)+K29+(N29*71.81)+P29+S29+T29+W29)</f>
        <v>1659.2024999999999</v>
      </c>
      <c r="D29" s="11">
        <f>(E29*18)+(G29*18)+(I29*18)+K29+(N29*62.92)+P29+S29+T29+W29</f>
        <v>1528.398</v>
      </c>
      <c r="E29" s="13">
        <v>7.69</v>
      </c>
      <c r="F29" s="13" t="s">
        <v>28</v>
      </c>
      <c r="G29" s="13">
        <v>5.8</v>
      </c>
      <c r="H29" s="13" t="s">
        <v>28</v>
      </c>
      <c r="I29" s="13">
        <v>18.11</v>
      </c>
      <c r="J29" s="13" t="s">
        <v>28</v>
      </c>
      <c r="K29" s="11">
        <f>L29*M29</f>
        <v>51.952</v>
      </c>
      <c r="L29" s="14">
        <v>6.494</v>
      </c>
      <c r="M29" s="13">
        <v>8</v>
      </c>
      <c r="N29" s="13">
        <v>4.05</v>
      </c>
      <c r="O29" s="13" t="s">
        <v>73</v>
      </c>
      <c r="P29" s="11">
        <f>Q29*R29</f>
        <v>253.07999999999996</v>
      </c>
      <c r="Q29" s="13">
        <v>33.3</v>
      </c>
      <c r="R29" s="13">
        <v>7.6</v>
      </c>
      <c r="S29" s="11">
        <v>169</v>
      </c>
      <c r="T29" s="11">
        <f>U29*V29</f>
        <v>158.46</v>
      </c>
      <c r="U29" s="13">
        <v>20.85</v>
      </c>
      <c r="V29" s="13">
        <v>7.6</v>
      </c>
      <c r="W29" s="11">
        <f>ROUND((X29*Y29),2)</f>
        <v>72.28</v>
      </c>
      <c r="X29" s="13">
        <v>433.84</v>
      </c>
      <c r="Y29" s="37">
        <v>0.1666</v>
      </c>
    </row>
    <row r="30" spans="1:25" ht="14.25" customHeight="1">
      <c r="A30" s="10" t="s">
        <v>42</v>
      </c>
      <c r="B30" s="11">
        <f>((E30*33)+(G30*33)+(I30*33)+K30+(N30*89.79)+P30+S30+T30+W30)</f>
        <v>1953.513844</v>
      </c>
      <c r="C30" s="11">
        <f>((E30*21)+(G30*21)+(I30*21)+K30+(N30*71.81)+P30+S30+T30+W30)</f>
        <v>1521.9306440000003</v>
      </c>
      <c r="D30" s="11">
        <f>(E30*18)+(G30*18)+(I30*18)+K30+(N30*62.92)+P30+S30+T30+W30</f>
        <v>1401.553044</v>
      </c>
      <c r="E30" s="13">
        <v>7.69</v>
      </c>
      <c r="F30" s="13" t="s">
        <v>28</v>
      </c>
      <c r="G30" s="13">
        <v>5.8</v>
      </c>
      <c r="H30" s="13" t="s">
        <v>28</v>
      </c>
      <c r="I30" s="13">
        <v>18.22</v>
      </c>
      <c r="J30" s="13" t="s">
        <v>28</v>
      </c>
      <c r="K30" s="11">
        <f>L30*M30</f>
        <v>233.784</v>
      </c>
      <c r="L30" s="14">
        <v>6.494</v>
      </c>
      <c r="M30" s="13">
        <v>36</v>
      </c>
      <c r="N30" s="13">
        <v>2.84</v>
      </c>
      <c r="O30" s="13" t="s">
        <v>73</v>
      </c>
      <c r="P30" s="11">
        <f>Q30*R30</f>
        <v>212.78699999999998</v>
      </c>
      <c r="Q30" s="13">
        <v>33.3</v>
      </c>
      <c r="R30" s="13">
        <v>6.39</v>
      </c>
      <c r="S30" s="16"/>
      <c r="T30" s="11">
        <f>U30*V30</f>
        <v>133.2315</v>
      </c>
      <c r="U30" s="13">
        <v>20.85</v>
      </c>
      <c r="V30" s="13">
        <v>6.39</v>
      </c>
      <c r="W30" s="11">
        <f>X30*Y30</f>
        <v>72.277744</v>
      </c>
      <c r="X30" s="13">
        <v>433.84</v>
      </c>
      <c r="Y30" s="37">
        <v>0.1666</v>
      </c>
    </row>
    <row r="31" spans="1:25" ht="23.25" customHeight="1">
      <c r="A31" s="18" t="s">
        <v>43</v>
      </c>
      <c r="B31" s="11">
        <f>((E31*33)+(G31*33)+(I31*125)+K31+(N31*89.79)+P31+S31+T31+W31)</f>
        <v>3014.444344</v>
      </c>
      <c r="C31" s="11">
        <f>((E31*21)+(G31*21)+(I31*62.5)+K31+(N31*71.81)+P31+S31+T31+W31)</f>
        <v>1942.0311439999998</v>
      </c>
      <c r="D31" s="11">
        <f>(E31*18)+(G31*18)+(I31*41.66)+K31+(N31*62.92)+P31+S31+T31+W31</f>
        <v>1582.0320239999999</v>
      </c>
      <c r="E31" s="13">
        <v>0</v>
      </c>
      <c r="F31" s="13" t="s">
        <v>28</v>
      </c>
      <c r="G31" s="13">
        <v>5.8</v>
      </c>
      <c r="H31" s="13" t="s">
        <v>28</v>
      </c>
      <c r="I31" s="14">
        <v>15.228</v>
      </c>
      <c r="J31" s="14" t="s">
        <v>20</v>
      </c>
      <c r="K31" s="11">
        <f>L31*M31</f>
        <v>233.784</v>
      </c>
      <c r="L31" s="14">
        <v>6.494</v>
      </c>
      <c r="M31" s="13">
        <v>36</v>
      </c>
      <c r="N31" s="13">
        <v>2.84</v>
      </c>
      <c r="O31" s="13" t="s">
        <v>73</v>
      </c>
      <c r="P31" s="11">
        <f>Q31*R31</f>
        <v>225.2475</v>
      </c>
      <c r="Q31" s="13">
        <v>35.25</v>
      </c>
      <c r="R31" s="13">
        <v>6.39</v>
      </c>
      <c r="S31" s="16"/>
      <c r="T31" s="11">
        <f>U31*V31</f>
        <v>133.2315</v>
      </c>
      <c r="U31" s="13">
        <v>20.85</v>
      </c>
      <c r="V31" s="13">
        <v>6.39</v>
      </c>
      <c r="W31" s="11">
        <f>X31*Y31</f>
        <v>72.277744</v>
      </c>
      <c r="X31" s="13">
        <v>433.84</v>
      </c>
      <c r="Y31" s="38">
        <v>0.1666</v>
      </c>
    </row>
    <row r="32" spans="1:25" ht="14.25" customHeight="1">
      <c r="A32" s="46" t="s">
        <v>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</row>
    <row r="33" spans="1:25" ht="14.25" customHeight="1">
      <c r="A33" s="10" t="s">
        <v>44</v>
      </c>
      <c r="B33" s="11">
        <f>((E33*33)+(G33*33)+(I33*33)+K33+(N33*89.79)+P33+S33+T33+W33)</f>
        <v>2360.4739</v>
      </c>
      <c r="C33" s="11">
        <f>((E33*21)+(G33*21)+(I33*21)+K33+(N33*71.81)+P33+S33+T33+W33)</f>
        <v>1831.7749</v>
      </c>
      <c r="D33" s="11">
        <f>(E33*18)+(G33*18)+(I33*18)+K33+(N33*62.92)+P33+S33+T33+W33</f>
        <v>1681.8003999999999</v>
      </c>
      <c r="E33" s="13">
        <v>6.68</v>
      </c>
      <c r="F33" s="12" t="s">
        <v>28</v>
      </c>
      <c r="G33" s="13">
        <v>5.8</v>
      </c>
      <c r="H33" s="13" t="s">
        <v>28</v>
      </c>
      <c r="I33" s="13">
        <v>25.51</v>
      </c>
      <c r="J33" s="13" t="s">
        <v>28</v>
      </c>
      <c r="K33" s="11">
        <f>L33*M33</f>
        <v>51.952</v>
      </c>
      <c r="L33" s="14">
        <v>6.494</v>
      </c>
      <c r="M33" s="13">
        <v>8</v>
      </c>
      <c r="N33" s="13">
        <v>4.05</v>
      </c>
      <c r="O33" s="13" t="s">
        <v>73</v>
      </c>
      <c r="P33" s="11">
        <f>Q33*R33</f>
        <v>208.316</v>
      </c>
      <c r="Q33" s="13">
        <v>27.41</v>
      </c>
      <c r="R33" s="13">
        <v>7.6</v>
      </c>
      <c r="S33" s="11">
        <v>291.08</v>
      </c>
      <c r="T33" s="11">
        <f>U33*V33</f>
        <v>100.69999999999999</v>
      </c>
      <c r="U33" s="13">
        <v>13.25</v>
      </c>
      <c r="V33" s="13">
        <v>7.6</v>
      </c>
      <c r="W33" s="11">
        <f>X33*Y33</f>
        <v>91.1064</v>
      </c>
      <c r="X33" s="13">
        <v>433.84</v>
      </c>
      <c r="Y33" s="37">
        <v>0.21</v>
      </c>
    </row>
    <row r="34" spans="1:25" ht="14.25" customHeight="1">
      <c r="A34" s="10" t="s">
        <v>45</v>
      </c>
      <c r="B34" s="11">
        <f>((E34*33)+(G34*33)+(I34*33)+K34+(N34*144)+P34+S34+T34+W34)</f>
        <v>2564.1644</v>
      </c>
      <c r="C34" s="11">
        <f>((E34*21)+(G34*21)+(I34*21)+K34+(N34*105.35)+P34+S34+T34+W34)</f>
        <v>1902.1584</v>
      </c>
      <c r="D34" s="11">
        <f>(E34*18)+(G34*18)+(I34*18)+K34+(N34*89.16)+P34+S34+T34+W34</f>
        <v>1718.1188</v>
      </c>
      <c r="E34" s="13">
        <v>17.61</v>
      </c>
      <c r="F34" s="12" t="s">
        <v>28</v>
      </c>
      <c r="G34" s="13">
        <v>5.8</v>
      </c>
      <c r="H34" s="13" t="s">
        <v>28</v>
      </c>
      <c r="I34" s="13">
        <v>22.61</v>
      </c>
      <c r="J34" s="13" t="s">
        <v>28</v>
      </c>
      <c r="K34" s="14"/>
      <c r="L34" s="14"/>
      <c r="M34" s="14"/>
      <c r="N34" s="13">
        <v>2.84</v>
      </c>
      <c r="O34" s="13" t="s">
        <v>74</v>
      </c>
      <c r="P34" s="11">
        <f>Q34*R34</f>
        <v>171.76</v>
      </c>
      <c r="Q34" s="13">
        <v>22.6</v>
      </c>
      <c r="R34" s="13">
        <v>7.6</v>
      </c>
      <c r="S34" s="11">
        <v>257.93</v>
      </c>
      <c r="T34" s="11">
        <f>U34*V34</f>
        <v>115.748</v>
      </c>
      <c r="U34" s="13">
        <v>15.23</v>
      </c>
      <c r="V34" s="13">
        <v>7.6</v>
      </c>
      <c r="W34" s="11">
        <f>X34*Y34</f>
        <v>91.1064</v>
      </c>
      <c r="X34" s="13">
        <v>433.84</v>
      </c>
      <c r="Y34" s="37">
        <v>0.21</v>
      </c>
    </row>
    <row r="35" spans="1:25" ht="14.25" customHeight="1">
      <c r="A35" s="46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</row>
    <row r="36" spans="1:25" ht="14.25" customHeight="1">
      <c r="A36" s="10" t="s">
        <v>46</v>
      </c>
      <c r="B36" s="11">
        <f>((E36*33)+(G36*33)+(I36*33)+K36+(N36*89.79)+P36+S36+T36+W36)</f>
        <v>1549.9415999999999</v>
      </c>
      <c r="C36" s="11">
        <f>((E36*21)+(G36*21)+(I36*21)+K36+(N36*71.81)+P36+S36+T36+W36)</f>
        <v>1211.5984</v>
      </c>
      <c r="D36" s="11">
        <f>(E36*18)+(G36*18)+(I36*18)+K36+(N36*62.92)+P36+S36+T36+W36</f>
        <v>1114.5308</v>
      </c>
      <c r="E36" s="13">
        <v>0</v>
      </c>
      <c r="F36" s="12" t="s">
        <v>28</v>
      </c>
      <c r="G36" s="13">
        <v>5.8</v>
      </c>
      <c r="H36" s="13" t="s">
        <v>28</v>
      </c>
      <c r="I36" s="13">
        <v>18.14</v>
      </c>
      <c r="J36" s="13" t="s">
        <v>28</v>
      </c>
      <c r="K36" s="11">
        <f>L36*M36</f>
        <v>51.952</v>
      </c>
      <c r="L36" s="14">
        <v>6.494</v>
      </c>
      <c r="M36" s="13">
        <v>8</v>
      </c>
      <c r="N36" s="13">
        <v>2.84</v>
      </c>
      <c r="O36" s="13" t="s">
        <v>73</v>
      </c>
      <c r="P36" s="11">
        <f>Q36*R36</f>
        <v>123.42399999999998</v>
      </c>
      <c r="Q36" s="13">
        <v>16.24</v>
      </c>
      <c r="R36" s="13">
        <v>7.6</v>
      </c>
      <c r="S36" s="11">
        <v>136.83</v>
      </c>
      <c r="T36" s="11">
        <f>U36*V36</f>
        <v>105.94399999999999</v>
      </c>
      <c r="U36" s="13">
        <v>13.94</v>
      </c>
      <c r="V36" s="13">
        <v>7.6</v>
      </c>
      <c r="W36" s="11">
        <f>X36*Y36</f>
        <v>86.768</v>
      </c>
      <c r="X36" s="13">
        <v>433.84</v>
      </c>
      <c r="Y36" s="37">
        <v>0.2</v>
      </c>
    </row>
    <row r="37" spans="1:2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2" customHeight="1">
      <c r="A38" s="55" t="s">
        <v>67</v>
      </c>
      <c r="B38" s="55"/>
      <c r="C38" s="55"/>
      <c r="D38" s="55"/>
      <c r="E38" s="55"/>
      <c r="F38" s="55"/>
      <c r="G38" s="55"/>
      <c r="H38" s="9"/>
      <c r="I38" s="9"/>
      <c r="J38" s="3"/>
      <c r="K38" s="4"/>
      <c r="L38" s="5"/>
      <c r="M38" s="5"/>
      <c r="N38" s="5"/>
      <c r="O38" s="5"/>
      <c r="P38" s="5"/>
      <c r="Q38" s="5"/>
      <c r="R38" s="5"/>
      <c r="S38" s="5"/>
      <c r="T38" s="5"/>
      <c r="U38" s="57" t="s">
        <v>68</v>
      </c>
      <c r="V38" s="57"/>
      <c r="W38" s="57"/>
      <c r="X38" s="57"/>
      <c r="Y38" s="57"/>
    </row>
    <row r="39" spans="1:25" ht="11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5"/>
      <c r="Y39" s="5"/>
    </row>
    <row r="40" spans="1:25" ht="20.25" customHeight="1">
      <c r="A40" s="56" t="s">
        <v>64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2"/>
      <c r="O40" s="22"/>
      <c r="P40" s="22" t="s">
        <v>13</v>
      </c>
      <c r="Q40" s="22"/>
      <c r="R40" s="22"/>
      <c r="S40" s="22"/>
      <c r="T40" s="22"/>
      <c r="U40" s="21" t="s">
        <v>65</v>
      </c>
      <c r="V40" s="21"/>
      <c r="W40" s="22"/>
      <c r="X40" s="5"/>
      <c r="Y40" s="5"/>
    </row>
    <row r="41" spans="1:23" ht="20.25">
      <c r="A41" s="4"/>
      <c r="B41" s="4"/>
      <c r="C41" s="4"/>
      <c r="D41" s="4"/>
      <c r="E41" s="4"/>
      <c r="F41" s="4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</sheetData>
  <mergeCells count="27">
    <mergeCell ref="S1:Y1"/>
    <mergeCell ref="B2:W2"/>
    <mergeCell ref="I3:J3"/>
    <mergeCell ref="K3:M3"/>
    <mergeCell ref="T3:V3"/>
    <mergeCell ref="W3:Y3"/>
    <mergeCell ref="B3:D3"/>
    <mergeCell ref="E3:F3"/>
    <mergeCell ref="G3:H3"/>
    <mergeCell ref="A20:Y20"/>
    <mergeCell ref="A7:Y7"/>
    <mergeCell ref="A12:Y12"/>
    <mergeCell ref="A14:Y14"/>
    <mergeCell ref="A18:Y18"/>
    <mergeCell ref="A16:Y16"/>
    <mergeCell ref="A5:Y5"/>
    <mergeCell ref="N3:O3"/>
    <mergeCell ref="P3:R3"/>
    <mergeCell ref="A3:A4"/>
    <mergeCell ref="A40:M40"/>
    <mergeCell ref="A23:Y23"/>
    <mergeCell ref="A25:Y25"/>
    <mergeCell ref="A27:Y27"/>
    <mergeCell ref="A32:Y32"/>
    <mergeCell ref="A35:Y35"/>
    <mergeCell ref="A38:G38"/>
    <mergeCell ref="U38:Y38"/>
  </mergeCells>
  <printOptions/>
  <pageMargins left="0.2" right="0.2" top="0.22" bottom="0.18" header="0.19" footer="0.18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Шутова</cp:lastModifiedBy>
  <cp:lastPrinted>2018-06-09T09:33:15Z</cp:lastPrinted>
  <dcterms:created xsi:type="dcterms:W3CDTF">2009-09-27T19:46:45Z</dcterms:created>
  <dcterms:modified xsi:type="dcterms:W3CDTF">2019-02-25T07:27:31Z</dcterms:modified>
  <cp:category/>
  <cp:version/>
  <cp:contentType/>
  <cp:contentStatus/>
</cp:coreProperties>
</file>