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0" windowWidth="15360" windowHeight="8385" activeTab="0"/>
  </bookViews>
  <sheets>
    <sheet name="Частные дома (не газифиц.)" sheetId="1" r:id="rId1"/>
  </sheets>
  <definedNames>
    <definedName name="_xlnm.Print_Area" localSheetId="0">'Частные дома (не газифиц.)'!$A$1:$T$44</definedName>
  </definedNames>
  <calcPr fullCalcOnLoad="1"/>
</workbook>
</file>

<file path=xl/sharedStrings.xml><?xml version="1.0" encoding="utf-8"?>
<sst xmlns="http://schemas.openxmlformats.org/spreadsheetml/2006/main" count="168" uniqueCount="75">
  <si>
    <t>Абазинский район</t>
  </si>
  <si>
    <t>Адыге-Хабльский район</t>
  </si>
  <si>
    <t>Зеленчукский район</t>
  </si>
  <si>
    <t>Карачаевский район</t>
  </si>
  <si>
    <t>Малокарачаевский район</t>
  </si>
  <si>
    <t>Ногайский район</t>
  </si>
  <si>
    <t>Прикубанский район</t>
  </si>
  <si>
    <t>Урупский район</t>
  </si>
  <si>
    <t>Усть-Джегутинский район</t>
  </si>
  <si>
    <t>Мусоропровод</t>
  </si>
  <si>
    <t>Лифт</t>
  </si>
  <si>
    <t>Отопление углем</t>
  </si>
  <si>
    <t>для всех льготников</t>
  </si>
  <si>
    <t xml:space="preserve">для одного члена семьи, состоящей из двух человек </t>
  </si>
  <si>
    <t xml:space="preserve">для одного члена семьи, состоящей из трех и более  человек </t>
  </si>
  <si>
    <t>для одиноко проживающих граждан</t>
  </si>
  <si>
    <t>Электроснабжение</t>
  </si>
  <si>
    <t>тариф                         (руб. за 1 кг.)</t>
  </si>
  <si>
    <t>Плата                                ( руб. чел./ мес.)</t>
  </si>
  <si>
    <t>Плата                                  ( руб. чел./ мес.)</t>
  </si>
  <si>
    <t>Плата                               ( руб. чел./ мес.)</t>
  </si>
  <si>
    <t>125/62,5/41,66</t>
  </si>
  <si>
    <t>Норматив потребления                        (куб.м.чел./ мес.)</t>
  </si>
  <si>
    <t>Холодное водоснабжение</t>
  </si>
  <si>
    <t>Муниципальное образование</t>
  </si>
  <si>
    <t xml:space="preserve">Республиканский стандарт стоимости ЖКУ </t>
  </si>
  <si>
    <t>г.Черкесск</t>
  </si>
  <si>
    <t>г.Теберда</t>
  </si>
  <si>
    <t>с.Курджиново</t>
  </si>
  <si>
    <t>Норматив потребления                         (кВтчас. на 1 чел./мес.</t>
  </si>
  <si>
    <t>Норматив потребления               (кг.на 1 чел./мес.)</t>
  </si>
  <si>
    <t>Предельная величина тарифа для населения                         (руб.1 куб.м)</t>
  </si>
  <si>
    <t>Хабезский район</t>
  </si>
  <si>
    <t>а.Кумыш и др.поселения</t>
  </si>
  <si>
    <t>а. Эльтаркач и др. поселения</t>
  </si>
  <si>
    <t>пос.Орджоникидзе и др. поселения</t>
  </si>
  <si>
    <t>Норма накопления (куб.м./чел.мес.)</t>
  </si>
  <si>
    <t>А.Х-Г.Шхаев</t>
  </si>
  <si>
    <t>Сетевой газ (на пищеприготовление  и горячее водоснабжение)</t>
  </si>
  <si>
    <t xml:space="preserve">Тариф за сетевой газ (руб.куб.м) </t>
  </si>
  <si>
    <t>Норматив  потребления на пищеприготовление и горячее водоснабжение (куб.м.)</t>
  </si>
  <si>
    <t>Тариф                    (руб. за 1 кВтчас.)</t>
  </si>
  <si>
    <t>г.Карачаевск</t>
  </si>
  <si>
    <t>а.Инжич-Чукун и др. поселения</t>
  </si>
  <si>
    <t>5,78</t>
  </si>
  <si>
    <t>Е.А.Гордиенко</t>
  </si>
  <si>
    <t>0,275</t>
  </si>
  <si>
    <t xml:space="preserve">Обращение с ТКО </t>
  </si>
  <si>
    <t xml:space="preserve">а.Хабез и др. поселения </t>
  </si>
  <si>
    <t>а.Бесленей и а.Инжичишхо</t>
  </si>
  <si>
    <t>Единый предельный тариф на услугу регионального оператора по обращению с ТКО</t>
  </si>
  <si>
    <t>91,8/73,42/64,33</t>
  </si>
  <si>
    <t>14,509</t>
  </si>
  <si>
    <t>1813,63/906,81/604,44</t>
  </si>
  <si>
    <t>ст. Исправная и др. поселения</t>
  </si>
  <si>
    <t>ст. Зеленчукская</t>
  </si>
  <si>
    <t>а.Адиль-Халк и др. поселения</t>
  </si>
  <si>
    <t>п. Эркен-Шахар</t>
  </si>
  <si>
    <t>с.Коста-Хетагурова</t>
  </si>
  <si>
    <t>а.Хумара, Ново-Карачаевское ГП</t>
  </si>
  <si>
    <t>с Учкекен, с.Первомайское</t>
  </si>
  <si>
    <t>с.Римгорское и др.поселения</t>
  </si>
  <si>
    <t>пос.Кавказский</t>
  </si>
  <si>
    <t>п.Ударный</t>
  </si>
  <si>
    <t>с.Николаевское и др.поселения</t>
  </si>
  <si>
    <t>с.Майское</t>
  </si>
  <si>
    <t>ст-ца Преградная и др.поселения</t>
  </si>
  <si>
    <t>а.Апсуа и др.поселения</t>
  </si>
  <si>
    <t>с.Ильичевское</t>
  </si>
  <si>
    <r>
      <t xml:space="preserve">Расчет республиканских стандартов стоимости жилищно-коммунальных услуг на одного члена семьи для семей разной численности и одиноко проживающего гражданина в Карачаево-Черкесской Республике в частично газифицированном индивидуальном жилищном фонде </t>
    </r>
    <r>
      <rPr>
        <b/>
        <u val="single"/>
        <sz val="14"/>
        <rFont val="Times New Roman"/>
        <family val="1"/>
      </rPr>
      <t>без приборов учета</t>
    </r>
    <r>
      <rPr>
        <b/>
        <sz val="14"/>
        <rFont val="Times New Roman"/>
        <family val="1"/>
      </rPr>
      <t xml:space="preserve"> на I полугодие 2021 года</t>
    </r>
  </si>
  <si>
    <t>Приложение 5 к постановлению Правительства Карачаево-Черкесской Республики от __   ___ 2021 № __</t>
  </si>
  <si>
    <t>31,46</t>
  </si>
  <si>
    <t>Заместитель Председателя Правительства КЧР - Министр строительства и ЖКХ КЧР</t>
  </si>
  <si>
    <t xml:space="preserve">Заместитель Руководителя Администрации  Главы и Правительства  КЧР,                                                                                                                                                                                                                                                   начальник управления документационного обеспечения  Главы и Правительства КЧР  
                       </t>
  </si>
  <si>
    <t>Ф.Я.Астежева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</si>
</sst>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&quot;р.&quot;"/>
    <numFmt numFmtId="166" formatCode="#,##0.000&quot;р.&quot;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_ ;\-#,##0.000\ "/>
    <numFmt numFmtId="173" formatCode="#,##0.00_р_."/>
    <numFmt numFmtId="174" formatCode="0.0"/>
    <numFmt numFmtId="175" formatCode="0.0000"/>
    <numFmt numFmtId="176" formatCode="#,##0.0000"/>
    <numFmt numFmtId="177" formatCode="0.00000"/>
  </numFmts>
  <fonts count="33">
    <font>
      <sz val="8"/>
      <name val="Verdana"/>
      <family val="0"/>
    </font>
    <font>
      <sz val="10"/>
      <name val="Verdana"/>
      <family val="0"/>
    </font>
    <font>
      <b/>
      <sz val="8"/>
      <name val="Verdana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Verdana"/>
      <family val="2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Verdana"/>
      <family val="2"/>
    </font>
    <font>
      <b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3.5"/>
      <name val="Times New Roman"/>
      <family val="1"/>
    </font>
    <font>
      <b/>
      <u val="single"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1" borderId="7" applyNumberFormat="0" applyAlignment="0" applyProtection="0"/>
    <xf numFmtId="0" fontId="4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8" fillId="4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49" fontId="0" fillId="0" borderId="10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24" borderId="0" xfId="0" applyFill="1" applyAlignment="1">
      <alignment/>
    </xf>
    <xf numFmtId="0" fontId="22" fillId="0" borderId="0" xfId="0" applyFont="1" applyAlignment="1">
      <alignment/>
    </xf>
    <xf numFmtId="0" fontId="0" fillId="0" borderId="0" xfId="0" applyFill="1" applyAlignment="1">
      <alignment/>
    </xf>
    <xf numFmtId="0" fontId="0" fillId="3" borderId="0" xfId="0" applyFill="1" applyAlignment="1">
      <alignment/>
    </xf>
    <xf numFmtId="0" fontId="22" fillId="0" borderId="0" xfId="0" applyFont="1" applyAlignment="1">
      <alignment vertical="top" wrapText="1"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49" fontId="0" fillId="0" borderId="0" xfId="0" applyNumberFormat="1" applyFont="1" applyFill="1" applyBorder="1" applyAlignment="1">
      <alignment horizontal="left" vertical="center"/>
    </xf>
    <xf numFmtId="2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distributed"/>
    </xf>
    <xf numFmtId="2" fontId="2" fillId="0" borderId="0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49" fontId="26" fillId="0" borderId="11" xfId="0" applyNumberFormat="1" applyFont="1" applyFill="1" applyBorder="1" applyAlignment="1">
      <alignment horizontal="left"/>
    </xf>
    <xf numFmtId="49" fontId="28" fillId="0" borderId="12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textRotation="90" wrapText="1"/>
    </xf>
    <xf numFmtId="49" fontId="1" fillId="0" borderId="12" xfId="0" applyNumberFormat="1" applyFont="1" applyFill="1" applyBorder="1" applyAlignment="1">
      <alignment vertical="center" textRotation="90" wrapText="1"/>
    </xf>
    <xf numFmtId="49" fontId="1" fillId="0" borderId="13" xfId="0" applyNumberFormat="1" applyFont="1" applyFill="1" applyBorder="1" applyAlignment="1">
      <alignment horizontal="center" vertical="center" textRotation="90" wrapText="1"/>
    </xf>
    <xf numFmtId="0" fontId="21" fillId="0" borderId="0" xfId="0" applyFont="1" applyFill="1" applyAlignment="1">
      <alignment/>
    </xf>
    <xf numFmtId="49" fontId="30" fillId="0" borderId="14" xfId="0" applyNumberFormat="1" applyFont="1" applyFill="1" applyBorder="1" applyAlignment="1">
      <alignment vertical="center" textRotation="90" wrapText="1"/>
    </xf>
    <xf numFmtId="49" fontId="26" fillId="0" borderId="11" xfId="0" applyNumberFormat="1" applyFont="1" applyFill="1" applyBorder="1" applyAlignment="1">
      <alignment horizontal="justify" vertical="center"/>
    </xf>
    <xf numFmtId="2" fontId="25" fillId="0" borderId="12" xfId="0" applyNumberFormat="1" applyFont="1" applyFill="1" applyBorder="1" applyAlignment="1">
      <alignment horizontal="center"/>
    </xf>
    <xf numFmtId="2" fontId="25" fillId="0" borderId="12" xfId="0" applyNumberFormat="1" applyFont="1" applyFill="1" applyBorder="1" applyAlignment="1">
      <alignment horizontal="center"/>
    </xf>
    <xf numFmtId="2" fontId="25" fillId="0" borderId="15" xfId="0" applyNumberFormat="1" applyFont="1" applyFill="1" applyBorder="1" applyAlignment="1">
      <alignment horizontal="center"/>
    </xf>
    <xf numFmtId="2" fontId="25" fillId="0" borderId="15" xfId="0" applyNumberFormat="1" applyFont="1" applyFill="1" applyBorder="1" applyAlignment="1">
      <alignment horizontal="center"/>
    </xf>
    <xf numFmtId="49" fontId="26" fillId="0" borderId="16" xfId="0" applyNumberFormat="1" applyFont="1" applyFill="1" applyBorder="1" applyAlignment="1">
      <alignment horizontal="left"/>
    </xf>
    <xf numFmtId="49" fontId="26" fillId="0" borderId="16" xfId="0" applyNumberFormat="1" applyFont="1" applyFill="1" applyBorder="1" applyAlignment="1">
      <alignment horizontal="justify" vertical="center"/>
    </xf>
    <xf numFmtId="49" fontId="26" fillId="0" borderId="12" xfId="0" applyNumberFormat="1" applyFont="1" applyFill="1" applyBorder="1" applyAlignment="1">
      <alignment horizontal="center"/>
    </xf>
    <xf numFmtId="164" fontId="26" fillId="0" borderId="12" xfId="0" applyNumberFormat="1" applyFont="1" applyFill="1" applyBorder="1" applyAlignment="1">
      <alignment horizontal="center" wrapText="1"/>
    </xf>
    <xf numFmtId="164" fontId="26" fillId="0" borderId="12" xfId="0" applyNumberFormat="1" applyFont="1" applyFill="1" applyBorder="1" applyAlignment="1">
      <alignment horizontal="center"/>
    </xf>
    <xf numFmtId="2" fontId="26" fillId="0" borderId="12" xfId="0" applyNumberFormat="1" applyFont="1" applyFill="1" applyBorder="1" applyAlignment="1">
      <alignment horizontal="center"/>
    </xf>
    <xf numFmtId="175" fontId="26" fillId="0" borderId="13" xfId="0" applyNumberFormat="1" applyFont="1" applyFill="1" applyBorder="1" applyAlignment="1">
      <alignment horizontal="center"/>
    </xf>
    <xf numFmtId="2" fontId="25" fillId="0" borderId="12" xfId="0" applyNumberFormat="1" applyFont="1" applyFill="1" applyBorder="1" applyAlignment="1">
      <alignment horizontal="center" vertical="center"/>
    </xf>
    <xf numFmtId="2" fontId="26" fillId="0" borderId="12" xfId="0" applyNumberFormat="1" applyFont="1" applyFill="1" applyBorder="1" applyAlignment="1">
      <alignment horizontal="center" vertical="center"/>
    </xf>
    <xf numFmtId="175" fontId="26" fillId="0" borderId="17" xfId="0" applyNumberFormat="1" applyFont="1" applyFill="1" applyBorder="1" applyAlignment="1">
      <alignment horizontal="center"/>
    </xf>
    <xf numFmtId="49" fontId="26" fillId="0" borderId="15" xfId="0" applyNumberFormat="1" applyFont="1" applyFill="1" applyBorder="1" applyAlignment="1">
      <alignment horizontal="center"/>
    </xf>
    <xf numFmtId="164" fontId="26" fillId="0" borderId="15" xfId="0" applyNumberFormat="1" applyFont="1" applyFill="1" applyBorder="1" applyAlignment="1">
      <alignment horizontal="center"/>
    </xf>
    <xf numFmtId="2" fontId="26" fillId="0" borderId="15" xfId="0" applyNumberFormat="1" applyFont="1" applyFill="1" applyBorder="1" applyAlignment="1">
      <alignment horizontal="center"/>
    </xf>
    <xf numFmtId="175" fontId="26" fillId="0" borderId="18" xfId="0" applyNumberFormat="1" applyFont="1" applyFill="1" applyBorder="1" applyAlignment="1">
      <alignment horizontal="center"/>
    </xf>
    <xf numFmtId="49" fontId="25" fillId="0" borderId="11" xfId="0" applyNumberFormat="1" applyFont="1" applyFill="1" applyBorder="1" applyAlignment="1">
      <alignment horizontal="left"/>
    </xf>
    <xf numFmtId="49" fontId="26" fillId="0" borderId="13" xfId="0" applyNumberFormat="1" applyFont="1" applyFill="1" applyBorder="1" applyAlignment="1">
      <alignment horizontal="center"/>
    </xf>
    <xf numFmtId="49" fontId="26" fillId="0" borderId="19" xfId="0" applyNumberFormat="1" applyFont="1" applyFill="1" applyBorder="1" applyAlignment="1">
      <alignment horizontal="left"/>
    </xf>
    <xf numFmtId="0" fontId="29" fillId="0" borderId="0" xfId="0" applyFont="1" applyFill="1" applyAlignment="1">
      <alignment horizontal="left" vertical="distributed" wrapText="1"/>
    </xf>
    <xf numFmtId="0" fontId="29" fillId="0" borderId="0" xfId="0" applyFont="1" applyFill="1" applyAlignment="1">
      <alignment horizontal="left" vertical="distributed"/>
    </xf>
    <xf numFmtId="0" fontId="29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49" fontId="25" fillId="0" borderId="16" xfId="0" applyNumberFormat="1" applyFont="1" applyFill="1" applyBorder="1" applyAlignment="1">
      <alignment horizontal="left"/>
    </xf>
    <xf numFmtId="49" fontId="25" fillId="0" borderId="20" xfId="0" applyNumberFormat="1" applyFont="1" applyFill="1" applyBorder="1" applyAlignment="1">
      <alignment horizontal="left"/>
    </xf>
    <xf numFmtId="49" fontId="25" fillId="0" borderId="17" xfId="0" applyNumberFormat="1" applyFont="1" applyFill="1" applyBorder="1" applyAlignment="1">
      <alignment horizontal="left"/>
    </xf>
    <xf numFmtId="0" fontId="26" fillId="0" borderId="20" xfId="0" applyFont="1" applyFill="1" applyBorder="1" applyAlignment="1">
      <alignment horizontal="left"/>
    </xf>
    <xf numFmtId="0" fontId="26" fillId="0" borderId="17" xfId="0" applyFont="1" applyFill="1" applyBorder="1" applyAlignment="1">
      <alignment horizontal="left"/>
    </xf>
    <xf numFmtId="49" fontId="30" fillId="0" borderId="21" xfId="0" applyNumberFormat="1" applyFont="1" applyFill="1" applyBorder="1" applyAlignment="1">
      <alignment horizontal="center" vertical="center" wrapText="1"/>
    </xf>
    <xf numFmtId="0" fontId="30" fillId="0" borderId="21" xfId="0" applyFont="1" applyFill="1" applyBorder="1" applyAlignment="1">
      <alignment horizontal="center" vertical="center" wrapText="1"/>
    </xf>
    <xf numFmtId="0" fontId="29" fillId="0" borderId="22" xfId="0" applyFont="1" applyFill="1" applyBorder="1" applyAlignment="1">
      <alignment horizontal="center" vertical="center" wrapText="1"/>
    </xf>
    <xf numFmtId="49" fontId="27" fillId="0" borderId="23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Fill="1" applyBorder="1" applyAlignment="1">
      <alignment horizontal="center" vertical="center" wrapText="1"/>
    </xf>
    <xf numFmtId="0" fontId="30" fillId="0" borderId="24" xfId="0" applyFont="1" applyFill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wrapTex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textRotation="90" wrapText="1" readingOrder="1"/>
    </xf>
    <xf numFmtId="49" fontId="0" fillId="0" borderId="28" xfId="0" applyNumberFormat="1" applyFont="1" applyFill="1" applyBorder="1" applyAlignment="1">
      <alignment horizontal="center" vertical="center" textRotation="90" wrapText="1" readingOrder="1"/>
    </xf>
    <xf numFmtId="49" fontId="0" fillId="0" borderId="27" xfId="0" applyNumberFormat="1" applyFont="1" applyFill="1" applyBorder="1" applyAlignment="1">
      <alignment horizontal="center" vertical="center" textRotation="90" wrapText="1"/>
    </xf>
    <xf numFmtId="49" fontId="0" fillId="0" borderId="28" xfId="0" applyNumberFormat="1" applyFont="1" applyFill="1" applyBorder="1" applyAlignment="1">
      <alignment horizontal="center" vertical="center" textRotation="90" wrapText="1"/>
    </xf>
    <xf numFmtId="49" fontId="0" fillId="0" borderId="29" xfId="0" applyNumberFormat="1" applyFont="1" applyFill="1" applyBorder="1" applyAlignment="1">
      <alignment horizontal="center" vertical="center" textRotation="90" wrapText="1"/>
    </xf>
    <xf numFmtId="49" fontId="0" fillId="0" borderId="30" xfId="0" applyNumberFormat="1" applyFont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left"/>
    </xf>
    <xf numFmtId="0" fontId="25" fillId="0" borderId="20" xfId="0" applyFont="1" applyFill="1" applyBorder="1" applyAlignment="1">
      <alignment horizontal="left"/>
    </xf>
    <xf numFmtId="0" fontId="25" fillId="0" borderId="17" xfId="0" applyFont="1" applyFill="1" applyBorder="1" applyAlignment="1">
      <alignment horizontal="left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tabSelected="1" view="pageBreakPreview" zoomScale="75" zoomScaleNormal="85" zoomScaleSheetLayoutView="75" zoomScalePageLayoutView="0" workbookViewId="0" topLeftCell="A1">
      <pane xSplit="1" ySplit="4" topLeftCell="B1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0" sqref="A20:R20"/>
    </sheetView>
  </sheetViews>
  <sheetFormatPr defaultColWidth="9.140625" defaultRowHeight="10.5"/>
  <cols>
    <col min="1" max="1" width="36.7109375" style="0" customWidth="1"/>
    <col min="2" max="4" width="12.28125" style="0" customWidth="1"/>
    <col min="5" max="5" width="23.00390625" style="0" customWidth="1"/>
    <col min="6" max="6" width="8.7109375" style="7" customWidth="1"/>
    <col min="7" max="7" width="16.140625" style="0" customWidth="1"/>
    <col min="8" max="8" width="8.7109375" style="0" customWidth="1"/>
    <col min="9" max="9" width="8.7109375" style="7" customWidth="1"/>
    <col min="10" max="10" width="15.57421875" style="0" customWidth="1"/>
    <col min="11" max="11" width="6.7109375" style="7" customWidth="1"/>
    <col min="12" max="12" width="18.57421875" style="0" customWidth="1"/>
    <col min="13" max="13" width="9.28125" style="0" customWidth="1"/>
    <col min="14" max="14" width="11.28125" style="7" customWidth="1"/>
    <col min="15" max="15" width="10.28125" style="0" customWidth="1"/>
    <col min="16" max="16" width="10.00390625" style="0" customWidth="1"/>
    <col min="17" max="17" width="13.28125" style="7" customWidth="1"/>
    <col min="18" max="18" width="10.8515625" style="0" customWidth="1"/>
    <col min="19" max="19" width="0.13671875" style="0" customWidth="1"/>
    <col min="20" max="20" width="0.2890625" style="0" hidden="1" customWidth="1"/>
    <col min="21" max="21" width="0.71875" style="0" hidden="1" customWidth="1"/>
    <col min="22" max="24" width="9.140625" style="0" hidden="1" customWidth="1"/>
  </cols>
  <sheetData>
    <row r="1" spans="1:24" ht="36" customHeight="1" thickBot="1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5" t="s">
        <v>70</v>
      </c>
      <c r="M1" s="65"/>
      <c r="N1" s="65"/>
      <c r="O1" s="65"/>
      <c r="P1" s="65"/>
      <c r="Q1" s="65"/>
      <c r="R1" s="65"/>
      <c r="S1" s="68" t="s">
        <v>12</v>
      </c>
      <c r="T1" s="68"/>
      <c r="U1" s="68"/>
      <c r="V1" s="68"/>
      <c r="W1" s="69"/>
      <c r="X1" s="1"/>
    </row>
    <row r="2" spans="1:24" ht="36.75" customHeight="1" thickBot="1">
      <c r="A2" s="60" t="s">
        <v>69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70"/>
      <c r="T2" s="71"/>
      <c r="U2" s="72"/>
      <c r="V2" s="71"/>
      <c r="W2" s="2"/>
      <c r="X2" s="2"/>
    </row>
    <row r="3" spans="1:22" ht="31.5" customHeight="1" thickBot="1">
      <c r="A3" s="61" t="s">
        <v>24</v>
      </c>
      <c r="B3" s="64" t="s">
        <v>25</v>
      </c>
      <c r="C3" s="64"/>
      <c r="D3" s="64"/>
      <c r="E3" s="58" t="s">
        <v>11</v>
      </c>
      <c r="F3" s="59"/>
      <c r="G3" s="59"/>
      <c r="H3" s="58" t="s">
        <v>38</v>
      </c>
      <c r="I3" s="59"/>
      <c r="J3" s="59"/>
      <c r="K3" s="59" t="s">
        <v>16</v>
      </c>
      <c r="L3" s="59"/>
      <c r="M3" s="58" t="s">
        <v>23</v>
      </c>
      <c r="N3" s="59"/>
      <c r="O3" s="59"/>
      <c r="P3" s="58" t="s">
        <v>47</v>
      </c>
      <c r="Q3" s="59"/>
      <c r="R3" s="63"/>
      <c r="S3" s="66" t="s">
        <v>9</v>
      </c>
      <c r="T3" s="67"/>
      <c r="U3" s="73" t="s">
        <v>10</v>
      </c>
      <c r="V3" s="67"/>
    </row>
    <row r="4" spans="1:18" ht="102" customHeight="1">
      <c r="A4" s="62"/>
      <c r="B4" s="21" t="s">
        <v>15</v>
      </c>
      <c r="C4" s="21" t="s">
        <v>13</v>
      </c>
      <c r="D4" s="21" t="s">
        <v>14</v>
      </c>
      <c r="E4" s="22" t="s">
        <v>18</v>
      </c>
      <c r="F4" s="22" t="s">
        <v>17</v>
      </c>
      <c r="G4" s="22" t="s">
        <v>30</v>
      </c>
      <c r="H4" s="22" t="s">
        <v>19</v>
      </c>
      <c r="I4" s="23" t="s">
        <v>39</v>
      </c>
      <c r="J4" s="23" t="s">
        <v>40</v>
      </c>
      <c r="K4" s="22" t="s">
        <v>41</v>
      </c>
      <c r="L4" s="22" t="s">
        <v>29</v>
      </c>
      <c r="M4" s="22" t="s">
        <v>19</v>
      </c>
      <c r="N4" s="22" t="s">
        <v>31</v>
      </c>
      <c r="O4" s="22" t="s">
        <v>22</v>
      </c>
      <c r="P4" s="22" t="s">
        <v>20</v>
      </c>
      <c r="Q4" s="26" t="s">
        <v>50</v>
      </c>
      <c r="R4" s="24" t="s">
        <v>36</v>
      </c>
    </row>
    <row r="5" spans="1:19" s="6" customFormat="1" ht="21" customHeight="1">
      <c r="A5" s="46" t="s">
        <v>26</v>
      </c>
      <c r="B5" s="28">
        <f>1813.63+H5+(K5*91.8)+M5+P5</f>
        <v>2739.41555</v>
      </c>
      <c r="C5" s="28">
        <f>906.81+H5+(K5*73.42)+M5+P5</f>
        <v>1754.6643499999998</v>
      </c>
      <c r="D5" s="28">
        <f>604.44+H5+(K5*64.33)+M5+P5</f>
        <v>1413.75275</v>
      </c>
      <c r="E5" s="29" t="s">
        <v>53</v>
      </c>
      <c r="F5" s="34" t="s">
        <v>52</v>
      </c>
      <c r="G5" s="34" t="s">
        <v>21</v>
      </c>
      <c r="H5" s="29">
        <f>I5*J5</f>
        <v>236.484</v>
      </c>
      <c r="I5" s="35">
        <v>6.569</v>
      </c>
      <c r="J5" s="36">
        <v>36</v>
      </c>
      <c r="K5" s="37">
        <v>4.24</v>
      </c>
      <c r="L5" s="37" t="s">
        <v>51</v>
      </c>
      <c r="M5" s="29">
        <f>N5*O5</f>
        <v>181.83880000000002</v>
      </c>
      <c r="N5" s="34" t="s">
        <v>71</v>
      </c>
      <c r="O5" s="34" t="s">
        <v>44</v>
      </c>
      <c r="P5" s="29">
        <f>Q5*R5</f>
        <v>118.23075000000001</v>
      </c>
      <c r="Q5" s="37">
        <v>429.93</v>
      </c>
      <c r="R5" s="47" t="s">
        <v>46</v>
      </c>
      <c r="S5" s="6" t="e">
        <f>((D7*E7)+(F7*G7)+(J7*#REF!)+(#REF!*#REF!)+(#REF!*K7)+(M7*N7))*0.5</f>
        <v>#VALUE!</v>
      </c>
    </row>
    <row r="6" spans="1:19" ht="21" customHeight="1">
      <c r="A6" s="53" t="s">
        <v>42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5"/>
      <c r="S6" t="e">
        <f>((D8*E8)+(F8*G8)+(J8*#REF!)+(#REF!*#REF!)+(#REF!*K8)+(M8*N8))*0.5</f>
        <v>#VALUE!</v>
      </c>
    </row>
    <row r="7" spans="1:19" ht="21" customHeight="1">
      <c r="A7" s="20" t="s">
        <v>27</v>
      </c>
      <c r="B7" s="28">
        <f>1813.63+H7+(K7*91.8)+M7+P7</f>
        <v>2598.3772</v>
      </c>
      <c r="C7" s="28">
        <f>906.81+H7+(K7*73.42)+M7+P7</f>
        <v>1613.626</v>
      </c>
      <c r="D7" s="28">
        <f>604.44+H7+(K7*64.33)+M7+P7</f>
        <v>1272.7144000000003</v>
      </c>
      <c r="E7" s="29" t="s">
        <v>53</v>
      </c>
      <c r="F7" s="34" t="s">
        <v>52</v>
      </c>
      <c r="G7" s="34" t="s">
        <v>21</v>
      </c>
      <c r="H7" s="29">
        <f>I7*J7</f>
        <v>236.484</v>
      </c>
      <c r="I7" s="36">
        <v>6.569</v>
      </c>
      <c r="J7" s="36">
        <v>36</v>
      </c>
      <c r="K7" s="37">
        <v>4.24</v>
      </c>
      <c r="L7" s="37" t="s">
        <v>51</v>
      </c>
      <c r="M7" s="29">
        <f>N7*O7</f>
        <v>55.488</v>
      </c>
      <c r="N7" s="37">
        <v>9.6</v>
      </c>
      <c r="O7" s="37">
        <v>5.78</v>
      </c>
      <c r="P7" s="29">
        <f>Q7*R7</f>
        <v>103.5432</v>
      </c>
      <c r="Q7" s="37">
        <v>431.43</v>
      </c>
      <c r="R7" s="38">
        <v>0.24</v>
      </c>
      <c r="S7" t="e">
        <f>((D9*E9)+(F9*G9)+(J9*#REF!)+(#REF!*#REF!)+(#REF!*K9)+(M9*N9))*0.5</f>
        <v>#REF!</v>
      </c>
    </row>
    <row r="8" spans="1:19" ht="21" customHeight="1">
      <c r="A8" s="20" t="s">
        <v>35</v>
      </c>
      <c r="B8" s="28">
        <f>1813.63+H8+(K8*91.8)+M8+P8</f>
        <v>2589.8733810000003</v>
      </c>
      <c r="C8" s="28">
        <f>906.81+H8+(K8*73.42)+M8+P8</f>
        <v>1605.1221809999997</v>
      </c>
      <c r="D8" s="28">
        <f>604.44+H8+(K8*64.33)+M8+P8</f>
        <v>1264.210581</v>
      </c>
      <c r="E8" s="29" t="s">
        <v>53</v>
      </c>
      <c r="F8" s="34" t="s">
        <v>52</v>
      </c>
      <c r="G8" s="34" t="s">
        <v>21</v>
      </c>
      <c r="H8" s="29">
        <f>I8*J8</f>
        <v>236.484</v>
      </c>
      <c r="I8" s="36">
        <v>6.569</v>
      </c>
      <c r="J8" s="36">
        <v>36</v>
      </c>
      <c r="K8" s="37">
        <v>4.24</v>
      </c>
      <c r="L8" s="37" t="s">
        <v>51</v>
      </c>
      <c r="M8" s="29">
        <f>N8*O8</f>
        <v>78.608</v>
      </c>
      <c r="N8" s="37">
        <v>13.6</v>
      </c>
      <c r="O8" s="37">
        <v>5.78</v>
      </c>
      <c r="P8" s="29">
        <f>Q8*R8</f>
        <v>71.919381</v>
      </c>
      <c r="Q8" s="37">
        <v>431.43</v>
      </c>
      <c r="R8" s="38">
        <v>0.1667</v>
      </c>
      <c r="S8" t="e">
        <f>((D10*E10)+(F10*G10)+(J10*#REF!)+(#REF!*#REF!)+(#REF!*K10)+(M10*N10))*0.5</f>
        <v>#VALUE!</v>
      </c>
    </row>
    <row r="9" spans="1:19" ht="21" customHeight="1">
      <c r="A9" s="53" t="s">
        <v>0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7"/>
      <c r="S9" t="e">
        <f>((D11*E11)+(F11*G11)+(J11*#REF!)+(#REF!*#REF!)+(#REF!*K11)+(M11*N11))*0.5</f>
        <v>#REF!</v>
      </c>
    </row>
    <row r="10" spans="1:19" ht="21" customHeight="1">
      <c r="A10" s="20" t="s">
        <v>43</v>
      </c>
      <c r="B10" s="28">
        <f>1813.63+H10+(K10*91.8)+M10+P10</f>
        <v>2478.0283810000005</v>
      </c>
      <c r="C10" s="28">
        <f>906.81+H10+(K10*73.42)+M10+P10</f>
        <v>1516.6197809999999</v>
      </c>
      <c r="D10" s="28">
        <f>604.44+H10+(K10*64.33)+M10+P10</f>
        <v>1187.252481</v>
      </c>
      <c r="E10" s="29" t="s">
        <v>53</v>
      </c>
      <c r="F10" s="34" t="s">
        <v>52</v>
      </c>
      <c r="G10" s="34" t="s">
        <v>21</v>
      </c>
      <c r="H10" s="29">
        <f>I10*J10</f>
        <v>236.484</v>
      </c>
      <c r="I10" s="36">
        <v>6.569</v>
      </c>
      <c r="J10" s="36">
        <v>36</v>
      </c>
      <c r="K10" s="37">
        <v>2.97</v>
      </c>
      <c r="L10" s="37" t="s">
        <v>51</v>
      </c>
      <c r="M10" s="29">
        <f>N10*O10</f>
        <v>83.349</v>
      </c>
      <c r="N10" s="37">
        <v>17.15</v>
      </c>
      <c r="O10" s="37">
        <v>4.86</v>
      </c>
      <c r="P10" s="29">
        <f>Q10*R10</f>
        <v>71.919381</v>
      </c>
      <c r="Q10" s="37">
        <v>431.43</v>
      </c>
      <c r="R10" s="38">
        <v>0.1667</v>
      </c>
      <c r="S10" t="e">
        <f>((#REF!*#REF!)+(#REF!*#REF!)+(#REF!*#REF!)+(#REF!*#REF!)+(#REF!*#REF!)+(#REF!*#REF!))*0.5</f>
        <v>#REF!</v>
      </c>
    </row>
    <row r="11" spans="1:19" ht="21" customHeight="1">
      <c r="A11" s="53" t="s">
        <v>1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7"/>
      <c r="S11" t="e">
        <f>((D13*E13)+(F13*G13)+(J13*#REF!)+(#REF!*#REF!)+(#REF!*K13)+(M13*N13))*0.5</f>
        <v>#REF!</v>
      </c>
    </row>
    <row r="12" spans="1:18" ht="21.75" customHeight="1">
      <c r="A12" s="27" t="s">
        <v>67</v>
      </c>
      <c r="B12" s="28">
        <f>1813.63+H12+(K12*91.8)+M12+P12</f>
        <v>2469.7044</v>
      </c>
      <c r="C12" s="28">
        <f>906.81+H12+(K12*73.42)+M12+P12</f>
        <v>1508.2958</v>
      </c>
      <c r="D12" s="28">
        <f>604.44+H12+(K12*64.33)+M12+P12</f>
        <v>1178.9285000000002</v>
      </c>
      <c r="E12" s="29" t="s">
        <v>53</v>
      </c>
      <c r="F12" s="34" t="s">
        <v>52</v>
      </c>
      <c r="G12" s="34" t="s">
        <v>21</v>
      </c>
      <c r="H12" s="29">
        <f>I12*J12</f>
        <v>236.484</v>
      </c>
      <c r="I12" s="36">
        <v>6.569</v>
      </c>
      <c r="J12" s="36">
        <v>36</v>
      </c>
      <c r="K12" s="37">
        <v>2.97</v>
      </c>
      <c r="L12" s="37" t="s">
        <v>51</v>
      </c>
      <c r="M12" s="39">
        <f>N12*O12</f>
        <v>75.0244</v>
      </c>
      <c r="N12" s="40">
        <v>12.98</v>
      </c>
      <c r="O12" s="40">
        <v>5.78</v>
      </c>
      <c r="P12" s="29">
        <f>ROUND((Q12*R12),2)</f>
        <v>71.92</v>
      </c>
      <c r="Q12" s="37">
        <v>431.43</v>
      </c>
      <c r="R12" s="38">
        <v>0.1667</v>
      </c>
    </row>
    <row r="13" spans="1:19" ht="21" customHeight="1">
      <c r="A13" s="53" t="s">
        <v>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7"/>
      <c r="S13" t="e">
        <f>((D16*E16)+(F16*G16)+(J16*#REF!)+(#REF!*#REF!)+(#REF!*K16)+(M16*N16))*0.5</f>
        <v>#REF!</v>
      </c>
    </row>
    <row r="14" spans="1:19" ht="21" customHeight="1">
      <c r="A14" s="20" t="s">
        <v>55</v>
      </c>
      <c r="B14" s="28">
        <f>1813.63+H14+(K14*91.8)+M14+P14</f>
        <v>2493.9797810000005</v>
      </c>
      <c r="C14" s="28">
        <f>906.81+H14+(K14*73.42)+M14+P14</f>
        <v>1532.571181</v>
      </c>
      <c r="D14" s="28">
        <f>604.44+H14+(K14*64.33)+M14+P14</f>
        <v>1203.2038810000001</v>
      </c>
      <c r="E14" s="29" t="s">
        <v>53</v>
      </c>
      <c r="F14" s="34" t="s">
        <v>52</v>
      </c>
      <c r="G14" s="34" t="s">
        <v>21</v>
      </c>
      <c r="H14" s="29">
        <f>I14*J14</f>
        <v>236.484</v>
      </c>
      <c r="I14" s="36">
        <v>6.569</v>
      </c>
      <c r="J14" s="36">
        <v>36</v>
      </c>
      <c r="K14" s="37">
        <v>2.97</v>
      </c>
      <c r="L14" s="37" t="s">
        <v>51</v>
      </c>
      <c r="M14" s="29">
        <f>N14*O14</f>
        <v>99.3004</v>
      </c>
      <c r="N14" s="37">
        <v>17.18</v>
      </c>
      <c r="O14" s="37">
        <v>5.78</v>
      </c>
      <c r="P14" s="29">
        <f>Q14*R14</f>
        <v>71.919381</v>
      </c>
      <c r="Q14" s="37">
        <v>431.43</v>
      </c>
      <c r="R14" s="38">
        <v>0.1667</v>
      </c>
      <c r="S14" t="e">
        <f>((#REF!*#REF!)+(#REF!*#REF!)+(#REF!*#REF!)+(#REF!*#REF!)+(#REF!*#REF!)+(#REF!*#REF!))*0.5</f>
        <v>#REF!</v>
      </c>
    </row>
    <row r="15" spans="1:18" ht="21" customHeight="1">
      <c r="A15" s="20" t="s">
        <v>54</v>
      </c>
      <c r="B15" s="28">
        <f>1813.63+H15+(K15*91.8)+M15+P15</f>
        <v>2495.6559810000003</v>
      </c>
      <c r="C15" s="28">
        <f>906.81+H15+(K15*73.42)+M15+P15</f>
        <v>1534.247381</v>
      </c>
      <c r="D15" s="28">
        <f>604.44+H15+(K15*64.33)+M15+P15</f>
        <v>1204.880081</v>
      </c>
      <c r="E15" s="29" t="s">
        <v>53</v>
      </c>
      <c r="F15" s="34" t="s">
        <v>52</v>
      </c>
      <c r="G15" s="34" t="s">
        <v>21</v>
      </c>
      <c r="H15" s="29">
        <f>I15*J15</f>
        <v>236.484</v>
      </c>
      <c r="I15" s="36">
        <v>6.569</v>
      </c>
      <c r="J15" s="36">
        <v>36</v>
      </c>
      <c r="K15" s="37">
        <v>2.97</v>
      </c>
      <c r="L15" s="37" t="s">
        <v>51</v>
      </c>
      <c r="M15" s="29">
        <f>N15*O15</f>
        <v>100.9766</v>
      </c>
      <c r="N15" s="37">
        <v>17.47</v>
      </c>
      <c r="O15" s="37">
        <v>5.78</v>
      </c>
      <c r="P15" s="29">
        <f>Q15*R15</f>
        <v>71.919381</v>
      </c>
      <c r="Q15" s="37">
        <v>431.43</v>
      </c>
      <c r="R15" s="38">
        <v>0.1667</v>
      </c>
    </row>
    <row r="16" spans="1:19" ht="21" customHeight="1">
      <c r="A16" s="53" t="s">
        <v>3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7"/>
      <c r="S16" t="e">
        <f>((D20*E20)+(F20*G20)+(J20*#REF!)+(#REF!*#REF!)+(#REF!*K20)+(M20*N20))*0.5</f>
        <v>#REF!</v>
      </c>
    </row>
    <row r="17" spans="1:18" ht="21" customHeight="1">
      <c r="A17" s="20" t="s">
        <v>33</v>
      </c>
      <c r="B17" s="28">
        <f>1813.63+H17+(K17*91.8)+M17+P17</f>
        <v>2470.1083810000005</v>
      </c>
      <c r="C17" s="28">
        <f>906.81+H17+(K17*73.42)+M17+P17</f>
        <v>1508.699781</v>
      </c>
      <c r="D17" s="28">
        <f>604.44+H17+(K17*64.33)+M17+P17</f>
        <v>1179.3324810000001</v>
      </c>
      <c r="E17" s="29" t="s">
        <v>53</v>
      </c>
      <c r="F17" s="34" t="s">
        <v>52</v>
      </c>
      <c r="G17" s="34" t="s">
        <v>21</v>
      </c>
      <c r="H17" s="29">
        <f>I17*J17</f>
        <v>236.484</v>
      </c>
      <c r="I17" s="36">
        <v>6.569</v>
      </c>
      <c r="J17" s="36">
        <v>36</v>
      </c>
      <c r="K17" s="37">
        <v>2.97</v>
      </c>
      <c r="L17" s="37" t="s">
        <v>51</v>
      </c>
      <c r="M17" s="29">
        <f>N17*O17</f>
        <v>75.429</v>
      </c>
      <c r="N17" s="37">
        <v>13.05</v>
      </c>
      <c r="O17" s="37">
        <v>5.78</v>
      </c>
      <c r="P17" s="29">
        <f>Q17*R17</f>
        <v>71.919381</v>
      </c>
      <c r="Q17" s="37">
        <v>431.43</v>
      </c>
      <c r="R17" s="38">
        <v>0.1667</v>
      </c>
    </row>
    <row r="18" spans="1:18" ht="21" customHeight="1">
      <c r="A18" s="32" t="s">
        <v>58</v>
      </c>
      <c r="B18" s="28">
        <f>1813.63+H18+(K18*91.8)+M18+P18</f>
        <v>2473.2873810000006</v>
      </c>
      <c r="C18" s="28">
        <f>906.81+H18+(K18*73.42)+M18+P18</f>
        <v>1511.878781</v>
      </c>
      <c r="D18" s="28">
        <f>604.44+H18+(K18*64.33)+M18+P18</f>
        <v>1182.511481</v>
      </c>
      <c r="E18" s="29" t="s">
        <v>53</v>
      </c>
      <c r="F18" s="34" t="s">
        <v>52</v>
      </c>
      <c r="G18" s="34" t="s">
        <v>21</v>
      </c>
      <c r="H18" s="29">
        <f>I18*J18</f>
        <v>236.484</v>
      </c>
      <c r="I18" s="36">
        <v>6.569</v>
      </c>
      <c r="J18" s="36">
        <v>36</v>
      </c>
      <c r="K18" s="37">
        <v>2.97</v>
      </c>
      <c r="L18" s="37" t="s">
        <v>51</v>
      </c>
      <c r="M18" s="29">
        <f>N18*O18</f>
        <v>78.608</v>
      </c>
      <c r="N18" s="37">
        <v>13.6</v>
      </c>
      <c r="O18" s="37">
        <v>5.78</v>
      </c>
      <c r="P18" s="29">
        <f>Q18*R18</f>
        <v>71.919381</v>
      </c>
      <c r="Q18" s="37">
        <v>431.43</v>
      </c>
      <c r="R18" s="38">
        <v>0.1667</v>
      </c>
    </row>
    <row r="19" spans="1:18" ht="21" customHeight="1">
      <c r="A19" s="32" t="s">
        <v>59</v>
      </c>
      <c r="B19" s="28">
        <f>1813.63+H19+(K19*91.8)+M19+P19</f>
        <v>2465.5999810000003</v>
      </c>
      <c r="C19" s="28">
        <f>906.81+H19+(K19*73.42)+M19+P19</f>
        <v>1504.1913809999999</v>
      </c>
      <c r="D19" s="28">
        <f>604.44+H19+(K19*64.33)+M19+P19</f>
        <v>1174.824081</v>
      </c>
      <c r="E19" s="29" t="s">
        <v>53</v>
      </c>
      <c r="F19" s="34" t="s">
        <v>52</v>
      </c>
      <c r="G19" s="34" t="s">
        <v>21</v>
      </c>
      <c r="H19" s="29">
        <f>I19*J19</f>
        <v>236.484</v>
      </c>
      <c r="I19" s="36">
        <v>6.569</v>
      </c>
      <c r="J19" s="36">
        <v>36</v>
      </c>
      <c r="K19" s="37">
        <v>2.97</v>
      </c>
      <c r="L19" s="37" t="s">
        <v>51</v>
      </c>
      <c r="M19" s="29">
        <f>N19*O19</f>
        <v>70.92060000000001</v>
      </c>
      <c r="N19" s="37">
        <v>12.27</v>
      </c>
      <c r="O19" s="37">
        <v>5.78</v>
      </c>
      <c r="P19" s="29">
        <f>Q19*R19</f>
        <v>71.919381</v>
      </c>
      <c r="Q19" s="37">
        <v>431.43</v>
      </c>
      <c r="R19" s="38">
        <v>0.1667</v>
      </c>
    </row>
    <row r="20" spans="1:19" ht="21" customHeight="1">
      <c r="A20" s="53" t="s">
        <v>4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7"/>
      <c r="S20" t="e">
        <f>((D23*E23)+(F23*G23)+(J23*#REF!)+(#REF!*#REF!)+(#REF!*K23)+(M23*N23))*0.5</f>
        <v>#REF!</v>
      </c>
    </row>
    <row r="21" spans="1:19" ht="21" customHeight="1">
      <c r="A21" s="20" t="s">
        <v>60</v>
      </c>
      <c r="B21" s="28">
        <f>1813.63+H21+(K21*91.8)+M21+P21</f>
        <v>2464.9641810000003</v>
      </c>
      <c r="C21" s="28">
        <f>906.81+H21+(K21*73.42)+M21+P21</f>
        <v>1503.5555809999998</v>
      </c>
      <c r="D21" s="28">
        <f>604.44+H21+(K21*64.33)+M21+P21</f>
        <v>1174.188281</v>
      </c>
      <c r="E21" s="29" t="s">
        <v>53</v>
      </c>
      <c r="F21" s="34" t="s">
        <v>52</v>
      </c>
      <c r="G21" s="34" t="s">
        <v>21</v>
      </c>
      <c r="H21" s="29">
        <f>I21*J21</f>
        <v>236.484</v>
      </c>
      <c r="I21" s="36">
        <v>6.569</v>
      </c>
      <c r="J21" s="36">
        <v>36</v>
      </c>
      <c r="K21" s="37">
        <v>2.97</v>
      </c>
      <c r="L21" s="37" t="s">
        <v>51</v>
      </c>
      <c r="M21" s="29">
        <f>N21*O21</f>
        <v>70.2848</v>
      </c>
      <c r="N21" s="37">
        <v>12.16</v>
      </c>
      <c r="O21" s="37">
        <v>5.78</v>
      </c>
      <c r="P21" s="29">
        <f>Q21*R21</f>
        <v>71.919381</v>
      </c>
      <c r="Q21" s="37">
        <v>431.43</v>
      </c>
      <c r="R21" s="38">
        <v>0.1667</v>
      </c>
      <c r="S21" t="e">
        <f>((D24*E24)+(F24*G24)+(J24*#REF!)+(#REF!*#REF!)+(#REF!*K24)+(M24*N24))*0.5</f>
        <v>#VALUE!</v>
      </c>
    </row>
    <row r="22" spans="1:18" ht="21" customHeight="1">
      <c r="A22" s="32" t="s">
        <v>61</v>
      </c>
      <c r="B22" s="28">
        <f>1813.63+H22+(K22*91.8)+M22+P22</f>
        <v>2478.893981</v>
      </c>
      <c r="C22" s="28">
        <f>906.81+H22+(K22*73.42)+M22+P22</f>
        <v>1517.485381</v>
      </c>
      <c r="D22" s="28">
        <f>604.44+H22+(K22*64.33)+M22+P22</f>
        <v>1188.118081</v>
      </c>
      <c r="E22" s="29" t="s">
        <v>53</v>
      </c>
      <c r="F22" s="34" t="s">
        <v>52</v>
      </c>
      <c r="G22" s="34" t="s">
        <v>21</v>
      </c>
      <c r="H22" s="29">
        <f>I22*J22</f>
        <v>236.484</v>
      </c>
      <c r="I22" s="36">
        <v>6.569</v>
      </c>
      <c r="J22" s="36">
        <v>36</v>
      </c>
      <c r="K22" s="37">
        <v>2.97</v>
      </c>
      <c r="L22" s="37" t="s">
        <v>51</v>
      </c>
      <c r="M22" s="29">
        <f>N22*O22</f>
        <v>84.2146</v>
      </c>
      <c r="N22" s="37">
        <v>14.57</v>
      </c>
      <c r="O22" s="37">
        <v>5.78</v>
      </c>
      <c r="P22" s="29">
        <f>Q22*R22</f>
        <v>71.919381</v>
      </c>
      <c r="Q22" s="37">
        <v>431.43</v>
      </c>
      <c r="R22" s="38">
        <v>0.1667</v>
      </c>
    </row>
    <row r="23" spans="1:19" ht="21" customHeight="1">
      <c r="A23" s="53" t="s">
        <v>5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7"/>
      <c r="S23" t="e">
        <f>((D26*E26)+(F26*G26)+(J26*#REF!)+(#REF!*#REF!)+(#REF!*K26)+(M26*N26))*0.5</f>
        <v>#REF!</v>
      </c>
    </row>
    <row r="24" spans="1:19" ht="21" customHeight="1">
      <c r="A24" s="20" t="s">
        <v>57</v>
      </c>
      <c r="B24" s="28">
        <f>1813.63+H24+(K24*91.8)+M24+P24</f>
        <v>2489.4713810000003</v>
      </c>
      <c r="C24" s="28">
        <f>906.81+H24+(K24*73.42)+M24+P24</f>
        <v>1528.0627809999999</v>
      </c>
      <c r="D24" s="28">
        <f>604.44+H24+(K24*64.33)+M24+P24</f>
        <v>1198.695481</v>
      </c>
      <c r="E24" s="29" t="s">
        <v>53</v>
      </c>
      <c r="F24" s="34" t="s">
        <v>52</v>
      </c>
      <c r="G24" s="34" t="s">
        <v>21</v>
      </c>
      <c r="H24" s="29">
        <f>I24*J24</f>
        <v>236.484</v>
      </c>
      <c r="I24" s="36">
        <v>6.569</v>
      </c>
      <c r="J24" s="36">
        <v>36</v>
      </c>
      <c r="K24" s="37">
        <v>2.97</v>
      </c>
      <c r="L24" s="37" t="s">
        <v>51</v>
      </c>
      <c r="M24" s="29">
        <f>N24*O24</f>
        <v>94.792</v>
      </c>
      <c r="N24" s="37">
        <v>16.4</v>
      </c>
      <c r="O24" s="37">
        <v>5.78</v>
      </c>
      <c r="P24" s="29">
        <f>Q24*R24</f>
        <v>71.919381</v>
      </c>
      <c r="Q24" s="37">
        <v>431.43</v>
      </c>
      <c r="R24" s="38">
        <v>0.1667</v>
      </c>
      <c r="S24" t="e">
        <f>((D27*E27)+(F27*G27)+(J27*#REF!)+(#REF!*#REF!)+(#REF!*K27)+(M27*N27))*0.5</f>
        <v>#VALUE!</v>
      </c>
    </row>
    <row r="25" spans="1:18" ht="21" customHeight="1">
      <c r="A25" s="20" t="s">
        <v>56</v>
      </c>
      <c r="B25" s="28">
        <f>1813.63+H25+(K25*91.8)+M25+P25</f>
        <v>2486.928181</v>
      </c>
      <c r="C25" s="28">
        <f>906.81+H25+(K25*73.42)+M25+P25</f>
        <v>1525.519581</v>
      </c>
      <c r="D25" s="28">
        <f>604.44+H25+(K25*64.33)+M25+P25</f>
        <v>1196.1522810000001</v>
      </c>
      <c r="E25" s="29" t="s">
        <v>53</v>
      </c>
      <c r="F25" s="34" t="s">
        <v>52</v>
      </c>
      <c r="G25" s="34" t="s">
        <v>21</v>
      </c>
      <c r="H25" s="29">
        <f>I25*J25</f>
        <v>236.484</v>
      </c>
      <c r="I25" s="36">
        <v>6.569</v>
      </c>
      <c r="J25" s="36">
        <v>36</v>
      </c>
      <c r="K25" s="37">
        <v>2.97</v>
      </c>
      <c r="L25" s="37" t="s">
        <v>51</v>
      </c>
      <c r="M25" s="29">
        <f>N25*O25</f>
        <v>92.2488</v>
      </c>
      <c r="N25" s="37">
        <v>15.96</v>
      </c>
      <c r="O25" s="37">
        <v>5.78</v>
      </c>
      <c r="P25" s="29">
        <f>Q25*R25</f>
        <v>71.919381</v>
      </c>
      <c r="Q25" s="37">
        <v>431.43</v>
      </c>
      <c r="R25" s="38">
        <v>0.1667</v>
      </c>
    </row>
    <row r="26" spans="1:19" s="4" customFormat="1" ht="21" customHeight="1">
      <c r="A26" s="53" t="s">
        <v>6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7"/>
      <c r="S26" s="4" t="e">
        <f>((D32*E32)+(F32*G32)+(J32*#REF!)+(#REF!*#REF!)+(#REF!*K32)+(M32*N32))*0.5</f>
        <v>#REF!</v>
      </c>
    </row>
    <row r="27" spans="1:19" s="4" customFormat="1" ht="19.5" customHeight="1">
      <c r="A27" s="27" t="s">
        <v>62</v>
      </c>
      <c r="B27" s="28">
        <f>1813.63+H27+(K27*91.8)+M27+P27</f>
        <v>2523.5017810000004</v>
      </c>
      <c r="C27" s="28">
        <f>906.81+H27+(K27*73.42)+M27+P27</f>
        <v>1562.093181</v>
      </c>
      <c r="D27" s="28">
        <f>604.44+H27+(K27*64.33)+M27+P27</f>
        <v>1232.725881</v>
      </c>
      <c r="E27" s="29" t="s">
        <v>53</v>
      </c>
      <c r="F27" s="34" t="s">
        <v>52</v>
      </c>
      <c r="G27" s="34" t="s">
        <v>21</v>
      </c>
      <c r="H27" s="29">
        <f>I27*J27</f>
        <v>236.484</v>
      </c>
      <c r="I27" s="36">
        <v>6.569</v>
      </c>
      <c r="J27" s="36">
        <v>36</v>
      </c>
      <c r="K27" s="37">
        <v>2.97</v>
      </c>
      <c r="L27" s="37" t="s">
        <v>51</v>
      </c>
      <c r="M27" s="29">
        <f>N27*O27</f>
        <v>128.8224</v>
      </c>
      <c r="N27" s="37">
        <v>20.16</v>
      </c>
      <c r="O27" s="37">
        <v>6.39</v>
      </c>
      <c r="P27" s="29">
        <f>Q27*R27</f>
        <v>71.919381</v>
      </c>
      <c r="Q27" s="37">
        <v>431.43</v>
      </c>
      <c r="R27" s="38">
        <v>0.1667</v>
      </c>
      <c r="S27" s="4" t="e">
        <f>(D33*0.278)+(F33*G33)+(J33*#REF!)+(#REF!*K33)+(M33*N33)</f>
        <v>#VALUE!</v>
      </c>
    </row>
    <row r="28" spans="1:18" s="4" customFormat="1" ht="19.5" customHeight="1">
      <c r="A28" s="27" t="s">
        <v>63</v>
      </c>
      <c r="B28" s="28">
        <f>1813.63+H28+(K28*91.8)+M28+P28</f>
        <v>2617.9783810000004</v>
      </c>
      <c r="C28" s="28">
        <f>906.81+H28+(K28*73.42)+M28+P28</f>
        <v>1633.2271809999997</v>
      </c>
      <c r="D28" s="28">
        <f>604.44+H28+(K28*64.33)+M28+P28</f>
        <v>1292.315581</v>
      </c>
      <c r="E28" s="29" t="s">
        <v>53</v>
      </c>
      <c r="F28" s="34" t="s">
        <v>52</v>
      </c>
      <c r="G28" s="34" t="s">
        <v>21</v>
      </c>
      <c r="H28" s="29">
        <f>I28*J28</f>
        <v>236.484</v>
      </c>
      <c r="I28" s="36">
        <v>6.569</v>
      </c>
      <c r="J28" s="36">
        <v>36</v>
      </c>
      <c r="K28" s="37">
        <v>4.24</v>
      </c>
      <c r="L28" s="37" t="s">
        <v>51</v>
      </c>
      <c r="M28" s="29">
        <f>N28*O28</f>
        <v>106.713</v>
      </c>
      <c r="N28" s="37">
        <v>16.7</v>
      </c>
      <c r="O28" s="37">
        <v>6.39</v>
      </c>
      <c r="P28" s="29">
        <f>Q28*R28</f>
        <v>71.919381</v>
      </c>
      <c r="Q28" s="37">
        <v>431.43</v>
      </c>
      <c r="R28" s="38">
        <v>0.1667</v>
      </c>
    </row>
    <row r="29" spans="1:18" s="4" customFormat="1" ht="19.5" customHeight="1">
      <c r="A29" s="27" t="s">
        <v>65</v>
      </c>
      <c r="B29" s="28">
        <f>1813.63+H29+(K29*91.8)+M29+P29</f>
        <v>2499.9865810000006</v>
      </c>
      <c r="C29" s="28">
        <f>906.81+H29+(K29*73.42)+M29+P29</f>
        <v>1538.577981</v>
      </c>
      <c r="D29" s="28">
        <f>604.44+H29+(K29*64.33)+M29+P29</f>
        <v>1209.210681</v>
      </c>
      <c r="E29" s="29" t="s">
        <v>53</v>
      </c>
      <c r="F29" s="34" t="s">
        <v>52</v>
      </c>
      <c r="G29" s="34" t="s">
        <v>21</v>
      </c>
      <c r="H29" s="29">
        <f>I29*J29</f>
        <v>236.484</v>
      </c>
      <c r="I29" s="36">
        <v>6.569</v>
      </c>
      <c r="J29" s="36">
        <v>36</v>
      </c>
      <c r="K29" s="37">
        <v>2.97</v>
      </c>
      <c r="L29" s="37" t="s">
        <v>51</v>
      </c>
      <c r="M29" s="29">
        <f>N29*O29</f>
        <v>105.3072</v>
      </c>
      <c r="N29" s="37">
        <v>16.48</v>
      </c>
      <c r="O29" s="37">
        <v>6.39</v>
      </c>
      <c r="P29" s="29">
        <f>Q29*R29</f>
        <v>71.919381</v>
      </c>
      <c r="Q29" s="37">
        <v>431.43</v>
      </c>
      <c r="R29" s="38">
        <v>0.1667</v>
      </c>
    </row>
    <row r="30" spans="1:18" s="4" customFormat="1" ht="19.5" customHeight="1">
      <c r="A30" s="27" t="s">
        <v>64</v>
      </c>
      <c r="B30" s="28">
        <f>1813.63+H30+(K30*91.8)+M30+P30</f>
        <v>2481.3215810000006</v>
      </c>
      <c r="C30" s="28">
        <f>906.81+H30+(K30*73.42)+M30+P30</f>
        <v>1519.912981</v>
      </c>
      <c r="D30" s="28">
        <f>604.44+H30+(K30*64.33)+M30+P30</f>
        <v>1190.545681</v>
      </c>
      <c r="E30" s="29" t="s">
        <v>53</v>
      </c>
      <c r="F30" s="34" t="s">
        <v>52</v>
      </c>
      <c r="G30" s="34" t="s">
        <v>21</v>
      </c>
      <c r="H30" s="29">
        <f>I30*J30</f>
        <v>236.484</v>
      </c>
      <c r="I30" s="36">
        <v>6.569</v>
      </c>
      <c r="J30" s="36">
        <v>36</v>
      </c>
      <c r="K30" s="37">
        <v>2.97</v>
      </c>
      <c r="L30" s="37" t="s">
        <v>51</v>
      </c>
      <c r="M30" s="29">
        <f>N30*O30</f>
        <v>86.6422</v>
      </c>
      <c r="N30" s="37">
        <v>14.99</v>
      </c>
      <c r="O30" s="37">
        <v>5.78</v>
      </c>
      <c r="P30" s="29">
        <f>Q30*R30</f>
        <v>71.919381</v>
      </c>
      <c r="Q30" s="37">
        <v>431.43</v>
      </c>
      <c r="R30" s="38">
        <v>0.1667</v>
      </c>
    </row>
    <row r="31" spans="1:18" s="4" customFormat="1" ht="19.5" customHeight="1">
      <c r="A31" s="33" t="s">
        <v>68</v>
      </c>
      <c r="B31" s="28">
        <f>1813.63+H31+(K31*91.8)+M31+P31</f>
        <v>2481.0715310000005</v>
      </c>
      <c r="C31" s="28">
        <f>906.81+H31+(K31*73.42)+M31+P31</f>
        <v>1519.662931</v>
      </c>
      <c r="D31" s="28">
        <f>604.44+H31+(K31*64.33)+M31+P31</f>
        <v>1190.2956310000002</v>
      </c>
      <c r="E31" s="29" t="s">
        <v>53</v>
      </c>
      <c r="F31" s="34" t="s">
        <v>52</v>
      </c>
      <c r="G31" s="34" t="s">
        <v>21</v>
      </c>
      <c r="H31" s="29">
        <f>I31*J31</f>
        <v>236.484</v>
      </c>
      <c r="I31" s="36">
        <v>6.569</v>
      </c>
      <c r="J31" s="36">
        <v>36</v>
      </c>
      <c r="K31" s="37">
        <v>2.97</v>
      </c>
      <c r="L31" s="37" t="s">
        <v>51</v>
      </c>
      <c r="M31" s="29">
        <f>N31*O31</f>
        <v>86.6422</v>
      </c>
      <c r="N31" s="37">
        <v>14.99</v>
      </c>
      <c r="O31" s="37">
        <v>5.78</v>
      </c>
      <c r="P31" s="29">
        <f>Q31*R31</f>
        <v>71.669331</v>
      </c>
      <c r="Q31" s="37">
        <v>429.93</v>
      </c>
      <c r="R31" s="41">
        <v>0.1667</v>
      </c>
    </row>
    <row r="32" spans="1:19" ht="21" customHeight="1">
      <c r="A32" s="74" t="s">
        <v>7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6"/>
      <c r="S32" t="e">
        <f>(#REF!*0.278)+(#REF!*#REF!)+(#REF!*#REF!)+(#REF!*#REF!)+(#REF!*#REF!)</f>
        <v>#REF!</v>
      </c>
    </row>
    <row r="33" spans="1:19" ht="21" customHeight="1">
      <c r="A33" s="20" t="s">
        <v>66</v>
      </c>
      <c r="B33" s="28">
        <f>1813.63+H33+(K33*91.8)+M33+P33</f>
        <v>2611.7483</v>
      </c>
      <c r="C33" s="28">
        <f>906.81+H33+(K33*73.42)+M33+P33</f>
        <v>1650.3397</v>
      </c>
      <c r="D33" s="28">
        <f>604.44+H33+(K33*64.33)+M33+P33</f>
        <v>1320.9724</v>
      </c>
      <c r="E33" s="29" t="s">
        <v>53</v>
      </c>
      <c r="F33" s="34" t="s">
        <v>52</v>
      </c>
      <c r="G33" s="34" t="s">
        <v>21</v>
      </c>
      <c r="H33" s="29">
        <f>I33*J33</f>
        <v>236.484</v>
      </c>
      <c r="I33" s="36">
        <v>6.569</v>
      </c>
      <c r="J33" s="36">
        <v>36</v>
      </c>
      <c r="K33" s="37">
        <v>2.97</v>
      </c>
      <c r="L33" s="37" t="s">
        <v>51</v>
      </c>
      <c r="M33" s="29">
        <f>N33*O33</f>
        <v>217.0683</v>
      </c>
      <c r="N33" s="37">
        <v>33.97</v>
      </c>
      <c r="O33" s="37">
        <v>6.39</v>
      </c>
      <c r="P33" s="29">
        <f>ROUND((Q33*R33),2)</f>
        <v>71.92</v>
      </c>
      <c r="Q33" s="37">
        <v>431.43</v>
      </c>
      <c r="R33" s="38">
        <v>0.1667</v>
      </c>
      <c r="S33" t="e">
        <f>(D34*0.278)+(F34*G34)+(J34*#REF!)+(#REF!*K34)+(M34*N34)</f>
        <v>#VALUE!</v>
      </c>
    </row>
    <row r="34" spans="1:19" ht="21" customHeight="1">
      <c r="A34" s="20" t="s">
        <v>28</v>
      </c>
      <c r="B34" s="28">
        <f>1813.63+H34+(K34*91.8)+M34+P34</f>
        <v>2624.4637810000004</v>
      </c>
      <c r="C34" s="28">
        <f>906.81+H34+(K34*73.42)+M34+P34</f>
        <v>1663.055181</v>
      </c>
      <c r="D34" s="28">
        <f>604.44+H34+(K34*64.33)+M34+P34</f>
        <v>1333.687881</v>
      </c>
      <c r="E34" s="29" t="s">
        <v>53</v>
      </c>
      <c r="F34" s="34" t="s">
        <v>52</v>
      </c>
      <c r="G34" s="34" t="s">
        <v>21</v>
      </c>
      <c r="H34" s="29">
        <f>I34*J34</f>
        <v>236.484</v>
      </c>
      <c r="I34" s="36">
        <v>6.569</v>
      </c>
      <c r="J34" s="36">
        <v>36</v>
      </c>
      <c r="K34" s="37">
        <v>2.97</v>
      </c>
      <c r="L34" s="37" t="s">
        <v>51</v>
      </c>
      <c r="M34" s="29">
        <f>N34*O34</f>
        <v>229.7844</v>
      </c>
      <c r="N34" s="37">
        <v>35.96</v>
      </c>
      <c r="O34" s="37">
        <v>6.39</v>
      </c>
      <c r="P34" s="29">
        <f>Q34*R34</f>
        <v>71.919381</v>
      </c>
      <c r="Q34" s="37">
        <v>431.43</v>
      </c>
      <c r="R34" s="38">
        <v>0.1667</v>
      </c>
      <c r="S34" t="e">
        <f>((D36*E36)+(F36*G36)+(J36*#REF!)+(#REF!*#REF!)+(#REF!*K36)+(M36*N36))*0.5</f>
        <v>#VALUE!</v>
      </c>
    </row>
    <row r="35" spans="1:19" ht="21" customHeight="1">
      <c r="A35" s="53" t="s">
        <v>8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7"/>
      <c r="S35" t="e">
        <f>((D37*E37)+(F37*G37)+(J37*#REF!)+(#REF!*#REF!)+(#REF!*K37)+(M37*N37))*0.5</f>
        <v>#REF!</v>
      </c>
    </row>
    <row r="36" spans="1:19" ht="21" customHeight="1">
      <c r="A36" s="20" t="s">
        <v>34</v>
      </c>
      <c r="B36" s="28">
        <f>1813.63+H36+(K36*91.8)+M36+P36</f>
        <v>2438.0004810000005</v>
      </c>
      <c r="C36" s="28">
        <f>906.81+H36+(K36*73.42)+M36+P36</f>
        <v>1476.591881</v>
      </c>
      <c r="D36" s="28">
        <f>604.44+H36+(K36*64.33)+M36+P36</f>
        <v>1147.2245810000002</v>
      </c>
      <c r="E36" s="29" t="s">
        <v>53</v>
      </c>
      <c r="F36" s="34" t="s">
        <v>52</v>
      </c>
      <c r="G36" s="34" t="s">
        <v>21</v>
      </c>
      <c r="H36" s="29">
        <f>I36*J36</f>
        <v>236.484</v>
      </c>
      <c r="I36" s="36">
        <v>6.569</v>
      </c>
      <c r="J36" s="36">
        <v>36</v>
      </c>
      <c r="K36" s="37">
        <v>2.97</v>
      </c>
      <c r="L36" s="37" t="s">
        <v>51</v>
      </c>
      <c r="M36" s="29">
        <f>N36*O36</f>
        <v>43.3211</v>
      </c>
      <c r="N36" s="37">
        <v>14.99</v>
      </c>
      <c r="O36" s="37">
        <v>2.89</v>
      </c>
      <c r="P36" s="29">
        <f>Q36*R36</f>
        <v>71.919381</v>
      </c>
      <c r="Q36" s="37">
        <v>431.43</v>
      </c>
      <c r="R36" s="38">
        <v>0.1667</v>
      </c>
      <c r="S36" t="e">
        <f>((D38*E38)+(F38*G38)+(J38*#REF!)+(#REF!*#REF!)+(#REF!*K38)+(M38*N38))*0.5</f>
        <v>#VALUE!</v>
      </c>
    </row>
    <row r="37" spans="1:18" ht="21" customHeight="1">
      <c r="A37" s="53" t="s">
        <v>32</v>
      </c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7"/>
    </row>
    <row r="38" spans="1:18" ht="21" customHeight="1">
      <c r="A38" s="20" t="s">
        <v>48</v>
      </c>
      <c r="B38" s="28">
        <f>1813.63+H38+(K38*91.8)+M38+P38</f>
        <v>2493.8063810000003</v>
      </c>
      <c r="C38" s="28">
        <f>906.81+H38+(K38*73.42)+M38+P38</f>
        <v>1532.397781</v>
      </c>
      <c r="D38" s="28">
        <f>604.44+H38+(K38*64.33)+M38+P38</f>
        <v>1203.030481</v>
      </c>
      <c r="E38" s="29" t="s">
        <v>53</v>
      </c>
      <c r="F38" s="34" t="s">
        <v>52</v>
      </c>
      <c r="G38" s="34" t="s">
        <v>21</v>
      </c>
      <c r="H38" s="29">
        <f>I38*J38</f>
        <v>236.484</v>
      </c>
      <c r="I38" s="36">
        <v>6.569</v>
      </c>
      <c r="J38" s="36">
        <v>36</v>
      </c>
      <c r="K38" s="37">
        <v>2.97</v>
      </c>
      <c r="L38" s="37" t="s">
        <v>51</v>
      </c>
      <c r="M38" s="29">
        <f>N38*O38</f>
        <v>99.127</v>
      </c>
      <c r="N38" s="37">
        <v>17.15</v>
      </c>
      <c r="O38" s="37">
        <v>5.78</v>
      </c>
      <c r="P38" s="29">
        <f>Q38*R38</f>
        <v>71.919381</v>
      </c>
      <c r="Q38" s="37">
        <v>431.43</v>
      </c>
      <c r="R38" s="38">
        <v>0.1667</v>
      </c>
    </row>
    <row r="39" spans="1:18" ht="21" customHeight="1" thickBot="1">
      <c r="A39" s="48" t="s">
        <v>49</v>
      </c>
      <c r="B39" s="30">
        <f>1813.63+H39+(K39*91.8)+M39+P39</f>
        <v>2522.7063810000004</v>
      </c>
      <c r="C39" s="30">
        <f>906.81+H39+(K39*73.42)+M39+P39</f>
        <v>1561.297781</v>
      </c>
      <c r="D39" s="30">
        <f>604.44+H39+(K39*64.33)+M39+P39</f>
        <v>1231.930481</v>
      </c>
      <c r="E39" s="31" t="s">
        <v>53</v>
      </c>
      <c r="F39" s="42" t="s">
        <v>52</v>
      </c>
      <c r="G39" s="42" t="s">
        <v>21</v>
      </c>
      <c r="H39" s="31">
        <f>I39*J39</f>
        <v>236.484</v>
      </c>
      <c r="I39" s="43">
        <v>6.569</v>
      </c>
      <c r="J39" s="43">
        <v>36</v>
      </c>
      <c r="K39" s="44">
        <v>2.97</v>
      </c>
      <c r="L39" s="44" t="s">
        <v>51</v>
      </c>
      <c r="M39" s="31">
        <f>N39*O39</f>
        <v>128.027</v>
      </c>
      <c r="N39" s="44">
        <v>22.15</v>
      </c>
      <c r="O39" s="44">
        <v>5.78</v>
      </c>
      <c r="P39" s="31">
        <f>Q39*R39</f>
        <v>71.919381</v>
      </c>
      <c r="Q39" s="44">
        <v>431.43</v>
      </c>
      <c r="R39" s="45">
        <v>0.1667</v>
      </c>
    </row>
    <row r="40" spans="1:18" ht="1.5" customHeight="1">
      <c r="A40" s="11"/>
      <c r="B40" s="12"/>
      <c r="C40" s="12"/>
      <c r="D40" s="12"/>
      <c r="E40" s="13"/>
      <c r="F40" s="14"/>
      <c r="G40" s="14"/>
      <c r="H40" s="15"/>
      <c r="I40" s="16"/>
      <c r="J40" s="17"/>
      <c r="K40" s="16"/>
      <c r="L40" s="16"/>
      <c r="M40" s="13"/>
      <c r="N40" s="18"/>
      <c r="O40" s="18"/>
      <c r="P40" s="13"/>
      <c r="Q40" s="18"/>
      <c r="R40" s="19"/>
    </row>
    <row r="41" spans="1:18" ht="1.5" customHeight="1">
      <c r="A41" s="11"/>
      <c r="B41" s="12"/>
      <c r="C41" s="12"/>
      <c r="D41" s="12"/>
      <c r="E41" s="13"/>
      <c r="F41" s="14"/>
      <c r="G41" s="14"/>
      <c r="H41" s="15"/>
      <c r="I41" s="16"/>
      <c r="J41" s="17"/>
      <c r="K41" s="16"/>
      <c r="L41" s="16"/>
      <c r="M41" s="13"/>
      <c r="N41" s="18"/>
      <c r="O41" s="18"/>
      <c r="P41" s="13"/>
      <c r="Q41" s="18"/>
      <c r="R41" s="19"/>
    </row>
    <row r="42" spans="1:18" ht="1.5" customHeight="1">
      <c r="A42" s="11"/>
      <c r="B42" s="12"/>
      <c r="C42" s="12"/>
      <c r="D42" s="12"/>
      <c r="E42" s="13"/>
      <c r="F42" s="14"/>
      <c r="G42" s="14"/>
      <c r="H42" s="15"/>
      <c r="I42" s="16"/>
      <c r="J42" s="17"/>
      <c r="K42" s="16"/>
      <c r="L42" s="16"/>
      <c r="M42" s="13"/>
      <c r="N42" s="18"/>
      <c r="O42" s="18"/>
      <c r="P42" s="13"/>
      <c r="Q42" s="18"/>
      <c r="R42" s="19"/>
    </row>
    <row r="43" spans="1:18" ht="38.25" customHeight="1">
      <c r="A43" s="49" t="s">
        <v>73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1" t="s">
        <v>74</v>
      </c>
      <c r="P43" s="51"/>
      <c r="Q43" s="51"/>
      <c r="R43" s="19"/>
    </row>
    <row r="44" spans="1:24" ht="27" customHeight="1">
      <c r="A44" s="52" t="s">
        <v>72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25"/>
      <c r="N44" s="25"/>
      <c r="O44" s="51" t="s">
        <v>45</v>
      </c>
      <c r="P44" s="51"/>
      <c r="Q44" s="51"/>
      <c r="R44" s="51"/>
      <c r="S44" s="10"/>
      <c r="T44" s="10"/>
      <c r="U44" s="9" t="s">
        <v>37</v>
      </c>
      <c r="V44" s="9"/>
      <c r="W44" s="10"/>
      <c r="X44" s="10"/>
    </row>
    <row r="45" spans="1:18" ht="14.2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</row>
    <row r="46" spans="1:18" ht="60" customHeight="1">
      <c r="A46" s="8"/>
      <c r="B46" s="8"/>
      <c r="C46" s="8"/>
      <c r="D46" s="8"/>
      <c r="E46" s="8"/>
      <c r="O46" s="5"/>
      <c r="P46" s="5"/>
      <c r="Q46" s="5"/>
      <c r="R46" s="3"/>
    </row>
    <row r="47" spans="1:5" ht="10.5" customHeight="1" hidden="1">
      <c r="A47" s="8"/>
      <c r="B47" s="8"/>
      <c r="C47" s="8"/>
      <c r="D47" s="8"/>
      <c r="E47" s="8"/>
    </row>
    <row r="48" spans="1:5" ht="10.5" customHeight="1" hidden="1">
      <c r="A48" s="8"/>
      <c r="B48" s="8"/>
      <c r="C48" s="8"/>
      <c r="D48" s="8"/>
      <c r="E48" s="8"/>
    </row>
    <row r="49" spans="1:5" ht="10.5" customHeight="1" hidden="1">
      <c r="A49" s="8"/>
      <c r="B49" s="8"/>
      <c r="C49" s="8"/>
      <c r="D49" s="8"/>
      <c r="E49" s="8"/>
    </row>
    <row r="50" spans="1:5" ht="10.5" customHeight="1">
      <c r="A50" s="8"/>
      <c r="B50" s="8"/>
      <c r="C50" s="8"/>
      <c r="D50" s="8"/>
      <c r="E50" s="8"/>
    </row>
    <row r="51" ht="10.5">
      <c r="A51" s="3"/>
    </row>
    <row r="63" ht="10.5">
      <c r="G63" s="3"/>
    </row>
  </sheetData>
  <sheetProtection/>
  <mergeCells count="29">
    <mergeCell ref="A35:R35"/>
    <mergeCell ref="A37:R37"/>
    <mergeCell ref="A26:R26"/>
    <mergeCell ref="A32:R32"/>
    <mergeCell ref="L1:R1"/>
    <mergeCell ref="S3:T3"/>
    <mergeCell ref="S1:W1"/>
    <mergeCell ref="S2:T2"/>
    <mergeCell ref="U2:V2"/>
    <mergeCell ref="U3:V3"/>
    <mergeCell ref="K3:L3"/>
    <mergeCell ref="H3:J3"/>
    <mergeCell ref="A2:R2"/>
    <mergeCell ref="A3:A4"/>
    <mergeCell ref="M3:O3"/>
    <mergeCell ref="P3:R3"/>
    <mergeCell ref="B3:D3"/>
    <mergeCell ref="E3:G3"/>
    <mergeCell ref="A6:R6"/>
    <mergeCell ref="A20:R20"/>
    <mergeCell ref="A23:R23"/>
    <mergeCell ref="A9:R9"/>
    <mergeCell ref="A11:R11"/>
    <mergeCell ref="A13:R13"/>
    <mergeCell ref="A16:R16"/>
    <mergeCell ref="A43:N43"/>
    <mergeCell ref="O43:Q43"/>
    <mergeCell ref="O44:R44"/>
    <mergeCell ref="A44:L44"/>
  </mergeCells>
  <printOptions horizontalCentered="1" verticalCentered="1"/>
  <pageMargins left="0.3937007874015748" right="0.33" top="0.2" bottom="0.19" header="0.21" footer="0.19"/>
  <pageSetup horizontalDpi="300" verticalDpi="300" orientation="landscape" paperSize="9" scale="56" r:id="rId1"/>
  <rowBreaks count="2" manualBreakCount="2">
    <brk id="44" max="20" man="1"/>
    <brk id="46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alibek</dc:creator>
  <cp:keywords/>
  <dc:description/>
  <cp:lastModifiedBy>Шутова</cp:lastModifiedBy>
  <cp:lastPrinted>2021-03-18T09:23:50Z</cp:lastPrinted>
  <dcterms:created xsi:type="dcterms:W3CDTF">2009-09-27T19:46:45Z</dcterms:created>
  <dcterms:modified xsi:type="dcterms:W3CDTF">2021-03-23T06:53:42Z</dcterms:modified>
  <cp:category/>
  <cp:version/>
  <cp:contentType/>
  <cp:contentStatus/>
</cp:coreProperties>
</file>