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Частные дома (не газифиц.)" sheetId="1" r:id="rId1"/>
  </sheets>
  <definedNames>
    <definedName name="_xlnm.Print_Area" localSheetId="0">'Частные дома (не газифиц.)'!$A$1:$R$44</definedName>
  </definedNames>
  <calcPr fullCalcOnLoad="1"/>
</workbook>
</file>

<file path=xl/sharedStrings.xml><?xml version="1.0" encoding="utf-8"?>
<sst xmlns="http://schemas.openxmlformats.org/spreadsheetml/2006/main" count="190" uniqueCount="77">
  <si>
    <t>Абазинский район</t>
  </si>
  <si>
    <t>Адыге-Хабльский район</t>
  </si>
  <si>
    <t>Зеленчукский район</t>
  </si>
  <si>
    <t>Карачаевский район</t>
  </si>
  <si>
    <t>Малокарачаевский район</t>
  </si>
  <si>
    <t>Ногайский район</t>
  </si>
  <si>
    <t>Прикубанский район</t>
  </si>
  <si>
    <t>Урупский район</t>
  </si>
  <si>
    <t>Усть-Джегутинский район</t>
  </si>
  <si>
    <t>Мусоропровод</t>
  </si>
  <si>
    <t>Лифт</t>
  </si>
  <si>
    <t>Отопление углем</t>
  </si>
  <si>
    <t>для всех льготников</t>
  </si>
  <si>
    <t xml:space="preserve">для одного члена семьи, состоящей из двух человек </t>
  </si>
  <si>
    <t xml:space="preserve">для одного члена семьи, состоящей из трех и более  человек </t>
  </si>
  <si>
    <t>для одиноко проживающих граждан</t>
  </si>
  <si>
    <t>Электроснабжение</t>
  </si>
  <si>
    <t>Плата                         ( руб. чел./ мес.)</t>
  </si>
  <si>
    <t>тариф                         (руб. за 1 кг.)</t>
  </si>
  <si>
    <t>Плата                                ( руб. чел./ мес.)</t>
  </si>
  <si>
    <t>Плата                                  ( руб. чел./ мес.)</t>
  </si>
  <si>
    <t>Плата                               ( руб. чел./ мес.)</t>
  </si>
  <si>
    <t>125/62,5/41,66</t>
  </si>
  <si>
    <t>Норматив потребления                        (куб.м.чел./ мес.)</t>
  </si>
  <si>
    <t>Холодное водоснабжение</t>
  </si>
  <si>
    <t>Муниципальное образование</t>
  </si>
  <si>
    <t xml:space="preserve">Республиканский стандарт стоимости ЖКУ </t>
  </si>
  <si>
    <t>г.Черкесск</t>
  </si>
  <si>
    <t>г.Карачаевск</t>
  </si>
  <si>
    <t>г.Теберда</t>
  </si>
  <si>
    <t>с.Курджиново</t>
  </si>
  <si>
    <t>Норматив потребления                         (кВтчас. на 1 чел./мес.</t>
  </si>
  <si>
    <t>Норматив потребления               (кг.на 1 чел./мес.)</t>
  </si>
  <si>
    <t>Предельная величина тарифа для населения                         (руб.1 куб.м)</t>
  </si>
  <si>
    <t>пос.Орджоникидзе и др. поселения</t>
  </si>
  <si>
    <t>а.Эльтаркач и др. поселения</t>
  </si>
  <si>
    <t>а. Кумыш и др. поселения</t>
  </si>
  <si>
    <t>а.Инжич-Чукун и др. поселения</t>
  </si>
  <si>
    <t>Норма накопления (куб.м./чел.мес.)</t>
  </si>
  <si>
    <t>5,78</t>
  </si>
  <si>
    <t>Сетевой газ (на пищеприготовление  и горячее водоснабжение)</t>
  </si>
  <si>
    <t>Норматив  потребления на пищеприготовление и горячее водоснабжение (куб.м.)</t>
  </si>
  <si>
    <t>Хабезский район</t>
  </si>
  <si>
    <t>Тариф                      (руб. за 1 кВтчас.)</t>
  </si>
  <si>
    <t xml:space="preserve">Прогнозный тариф за сетевой газ (руб.куб.м) </t>
  </si>
  <si>
    <t>Обращение с  ТКО</t>
  </si>
  <si>
    <t>Единый предельный тариф на услугу регионального оператора по обращению с ТКО   (руб./куб.м.)</t>
  </si>
  <si>
    <t xml:space="preserve">а.Хабез и др. поселения </t>
  </si>
  <si>
    <t>а.Бесленей и а.Инжичишхо</t>
  </si>
  <si>
    <t>91,8/73,42/64,33</t>
  </si>
  <si>
    <t>1813,63/906,81/604,44</t>
  </si>
  <si>
    <t>ст. Зеленчукская</t>
  </si>
  <si>
    <t>ст. Исправная и др. поселения</t>
  </si>
  <si>
    <t>а.Адиль-Халк и др. поселения</t>
  </si>
  <si>
    <t>п.Эркен-Шахар</t>
  </si>
  <si>
    <t>с.Коста-Хетагурова</t>
  </si>
  <si>
    <t>а.Хумара, Ново-Карачаевское ГП</t>
  </si>
  <si>
    <t>с.Учкекен, с.Первомайское</t>
  </si>
  <si>
    <t>с.Римгорское и др.поселения</t>
  </si>
  <si>
    <t>пос.Кавказский</t>
  </si>
  <si>
    <t>п.Ударный</t>
  </si>
  <si>
    <t>с.Николаевское и др.поселения</t>
  </si>
  <si>
    <t>с.Майское</t>
  </si>
  <si>
    <t>ст-ца Преградная и др.поселения</t>
  </si>
  <si>
    <t>а.Апсуа и др. поселения</t>
  </si>
  <si>
    <t>с.Ильичевское</t>
  </si>
  <si>
    <t>Ф.Я.Астежева</t>
  </si>
  <si>
    <t>Приложение 6 к постановлению Правительства Карачаево-Черкесской Республики  от__  ___ 2022 № __</t>
  </si>
  <si>
    <t>Расчет республиканских стандартов стоимости жилищно-коммунальных услуг на одного члена семьи для семей разной численности и одиноко проживающего гражданина в Карачаево-Черкесской Республике в частично газифицированном индивидуальном жилищном фонде на II полугодие 2022 года</t>
  </si>
  <si>
    <t>Р.Р.Семенов</t>
  </si>
  <si>
    <t>4,64</t>
  </si>
  <si>
    <t>429,44</t>
  </si>
  <si>
    <t>15,460</t>
  </si>
  <si>
    <t>Министр строительства и ЖКХ КЧР</t>
  </si>
  <si>
    <t>32,40</t>
  </si>
  <si>
    <t>429,88</t>
  </si>
  <si>
    <t xml:space="preserve">Заместитель Руководителя Администрации  Главы и Правительства  КЧР,                                                                                                                                                                      начальник управления документационного обеспечения  Главы и Правительства КЧР  
   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</si>
</sst>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&quot;р.&quot;"/>
    <numFmt numFmtId="166" formatCode="#,##0.000&quot;р.&quot;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_ ;\-#,##0.000\ "/>
    <numFmt numFmtId="173" formatCode="#,##0.00_р_."/>
    <numFmt numFmtId="174" formatCode="0.0"/>
    <numFmt numFmtId="175" formatCode="0.0000"/>
    <numFmt numFmtId="176" formatCode="#,##0.0000"/>
    <numFmt numFmtId="177" formatCode="0.00000"/>
  </numFmts>
  <fonts count="27">
    <font>
      <sz val="8"/>
      <name val="Verdana"/>
      <family val="0"/>
    </font>
    <font>
      <sz val="10"/>
      <name val="Verdana"/>
      <family val="0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b/>
      <sz val="16"/>
      <name val="Times New Roman"/>
      <family val="1"/>
    </font>
    <font>
      <sz val="9"/>
      <name val="Times New Roman"/>
      <family val="1"/>
    </font>
    <font>
      <b/>
      <sz val="10"/>
      <name val="Verdana"/>
      <family val="2"/>
    </font>
    <font>
      <b/>
      <sz val="14"/>
      <name val="Times New Roman"/>
      <family val="1"/>
    </font>
    <font>
      <sz val="14"/>
      <name val="Verdana"/>
      <family val="0"/>
    </font>
    <font>
      <sz val="13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vertical="center" textRotation="90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textRotation="90" wrapText="1"/>
    </xf>
    <xf numFmtId="49" fontId="0" fillId="0" borderId="12" xfId="0" applyNumberFormat="1" applyFont="1" applyFill="1" applyBorder="1" applyAlignment="1">
      <alignment horizontal="center" vertical="center" textRotation="90" wrapText="1"/>
    </xf>
    <xf numFmtId="49" fontId="22" fillId="0" borderId="11" xfId="0" applyNumberFormat="1" applyFont="1" applyFill="1" applyBorder="1" applyAlignment="1">
      <alignment horizontal="center" vertical="center" textRotation="90" wrapText="1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distributed" wrapText="1"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1" fillId="0" borderId="13" xfId="0" applyNumberFormat="1" applyFont="1" applyFill="1" applyBorder="1" applyAlignment="1">
      <alignment horizontal="justify" vertical="center"/>
    </xf>
    <xf numFmtId="2" fontId="23" fillId="0" borderId="11" xfId="0" applyNumberFormat="1" applyFont="1" applyFill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75" fontId="1" fillId="0" borderId="12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23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textRotation="90" wrapText="1" readingOrder="1"/>
    </xf>
    <xf numFmtId="49" fontId="0" fillId="0" borderId="22" xfId="0" applyNumberFormat="1" applyFont="1" applyFill="1" applyBorder="1" applyAlignment="1">
      <alignment horizontal="center" vertical="center" textRotation="90" wrapText="1" readingOrder="1"/>
    </xf>
    <xf numFmtId="49" fontId="0" fillId="0" borderId="21" xfId="0" applyNumberFormat="1" applyFont="1" applyFill="1" applyBorder="1" applyAlignment="1">
      <alignment horizontal="center" vertical="center" textRotation="90" wrapText="1"/>
    </xf>
    <xf numFmtId="49" fontId="0" fillId="0" borderId="22" xfId="0" applyNumberFormat="1" applyFont="1" applyFill="1" applyBorder="1" applyAlignment="1">
      <alignment horizontal="center" vertical="center" textRotation="90" wrapText="1"/>
    </xf>
    <xf numFmtId="49" fontId="0" fillId="0" borderId="23" xfId="0" applyNumberFormat="1" applyFont="1" applyFill="1" applyBorder="1" applyAlignment="1">
      <alignment horizontal="center" vertical="center" textRotation="90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distributed"/>
    </xf>
    <xf numFmtId="49" fontId="23" fillId="0" borderId="11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wrapText="1" readingOrder="1"/>
    </xf>
    <xf numFmtId="0" fontId="24" fillId="0" borderId="28" xfId="0" applyFont="1" applyFill="1" applyBorder="1" applyAlignment="1">
      <alignment horizontal="left" readingOrder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164" fontId="1" fillId="0" borderId="12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175" fontId="1" fillId="0" borderId="29" xfId="0" applyNumberFormat="1" applyFont="1" applyFill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="85" zoomScaleNormal="85" zoomScaleSheetLayoutView="85" zoomScalePageLayoutView="0" workbookViewId="0" topLeftCell="A1">
      <pane xSplit="1" ySplit="4" topLeftCell="B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4" sqref="Y4"/>
    </sheetView>
  </sheetViews>
  <sheetFormatPr defaultColWidth="9.140625" defaultRowHeight="10.5"/>
  <cols>
    <col min="1" max="1" width="36.28125" style="0" customWidth="1"/>
    <col min="2" max="2" width="14.421875" style="0" customWidth="1"/>
    <col min="3" max="3" width="13.57421875" style="0" customWidth="1"/>
    <col min="4" max="4" width="16.00390625" style="0" customWidth="1"/>
    <col min="5" max="5" width="28.421875" style="0" customWidth="1"/>
    <col min="6" max="6" width="8.7109375" style="5" customWidth="1"/>
    <col min="7" max="7" width="18.140625" style="0" customWidth="1"/>
    <col min="8" max="8" width="9.7109375" style="0" customWidth="1"/>
    <col min="9" max="9" width="8.8515625" style="5" customWidth="1"/>
    <col min="10" max="10" width="15.421875" style="0" customWidth="1"/>
    <col min="11" max="11" width="8.00390625" style="5" customWidth="1"/>
    <col min="12" max="12" width="20.28125" style="0" customWidth="1"/>
    <col min="13" max="13" width="9.28125" style="0" customWidth="1"/>
    <col min="14" max="14" width="8.7109375" style="5" customWidth="1"/>
    <col min="15" max="15" width="8.7109375" style="0" customWidth="1"/>
    <col min="16" max="16" width="11.28125" style="0" bestFit="1" customWidth="1"/>
    <col min="17" max="17" width="16.00390625" style="5" customWidth="1"/>
    <col min="18" max="18" width="8.7109375" style="0" customWidth="1"/>
    <col min="19" max="19" width="0.5625" style="0" customWidth="1"/>
    <col min="20" max="20" width="0.2890625" style="0" hidden="1" customWidth="1"/>
    <col min="21" max="21" width="0.71875" style="0" hidden="1" customWidth="1"/>
    <col min="22" max="23" width="9.140625" style="0" hidden="1" customWidth="1"/>
    <col min="24" max="24" width="1.57421875" style="0" hidden="1" customWidth="1"/>
  </cols>
  <sheetData>
    <row r="1" spans="1:24" ht="36.7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46" t="s">
        <v>67</v>
      </c>
      <c r="L1" s="46"/>
      <c r="M1" s="46"/>
      <c r="N1" s="46"/>
      <c r="O1" s="46"/>
      <c r="P1" s="46"/>
      <c r="Q1" s="46"/>
      <c r="R1" s="46"/>
      <c r="S1" s="40" t="s">
        <v>12</v>
      </c>
      <c r="T1" s="40"/>
      <c r="U1" s="40"/>
      <c r="V1" s="40"/>
      <c r="W1" s="41"/>
      <c r="X1" s="1"/>
    </row>
    <row r="2" spans="1:24" ht="39.75" customHeight="1" thickBot="1">
      <c r="A2" s="37" t="s">
        <v>68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42"/>
      <c r="T2" s="43"/>
      <c r="U2" s="44"/>
      <c r="V2" s="43"/>
      <c r="W2" s="2"/>
      <c r="X2" s="2"/>
    </row>
    <row r="3" spans="1:23" ht="25.5" customHeight="1">
      <c r="A3" s="49" t="s">
        <v>25</v>
      </c>
      <c r="B3" s="55" t="s">
        <v>26</v>
      </c>
      <c r="C3" s="55"/>
      <c r="D3" s="55"/>
      <c r="E3" s="51" t="s">
        <v>11</v>
      </c>
      <c r="F3" s="52"/>
      <c r="G3" s="52"/>
      <c r="H3" s="51" t="s">
        <v>40</v>
      </c>
      <c r="I3" s="52"/>
      <c r="J3" s="52"/>
      <c r="K3" s="52" t="s">
        <v>16</v>
      </c>
      <c r="L3" s="52"/>
      <c r="M3" s="51" t="s">
        <v>24</v>
      </c>
      <c r="N3" s="52"/>
      <c r="O3" s="52"/>
      <c r="P3" s="51" t="s">
        <v>45</v>
      </c>
      <c r="Q3" s="53"/>
      <c r="R3" s="54"/>
      <c r="S3" s="38" t="s">
        <v>9</v>
      </c>
      <c r="T3" s="39"/>
      <c r="U3" s="45" t="s">
        <v>10</v>
      </c>
      <c r="V3" s="39"/>
      <c r="W3" s="6"/>
    </row>
    <row r="4" spans="1:23" ht="84.75" customHeight="1">
      <c r="A4" s="50"/>
      <c r="B4" s="11" t="s">
        <v>15</v>
      </c>
      <c r="C4" s="11" t="s">
        <v>13</v>
      </c>
      <c r="D4" s="11" t="s">
        <v>14</v>
      </c>
      <c r="E4" s="12" t="s">
        <v>19</v>
      </c>
      <c r="F4" s="12" t="s">
        <v>18</v>
      </c>
      <c r="G4" s="12" t="s">
        <v>32</v>
      </c>
      <c r="H4" s="12" t="s">
        <v>17</v>
      </c>
      <c r="I4" s="10" t="s">
        <v>44</v>
      </c>
      <c r="J4" s="14" t="s">
        <v>41</v>
      </c>
      <c r="K4" s="12" t="s">
        <v>43</v>
      </c>
      <c r="L4" s="12" t="s">
        <v>31</v>
      </c>
      <c r="M4" s="12" t="s">
        <v>20</v>
      </c>
      <c r="N4" s="12" t="s">
        <v>33</v>
      </c>
      <c r="O4" s="12" t="s">
        <v>23</v>
      </c>
      <c r="P4" s="12" t="s">
        <v>21</v>
      </c>
      <c r="Q4" s="12" t="s">
        <v>46</v>
      </c>
      <c r="R4" s="13" t="s">
        <v>38</v>
      </c>
      <c r="S4" s="6"/>
      <c r="T4" s="6"/>
      <c r="U4" s="6"/>
      <c r="V4" s="6"/>
      <c r="W4" s="6"/>
    </row>
    <row r="5" spans="1:23" ht="18.75" customHeight="1">
      <c r="A5" s="15" t="s">
        <v>27</v>
      </c>
      <c r="B5" s="21">
        <f>1813.63+H5+(K5*91.8)+M5+P5</f>
        <v>2795.4739999999997</v>
      </c>
      <c r="C5" s="21">
        <f>906.81+H5+(K5*73.42)+M5+P5</f>
        <v>1803.3707999999997</v>
      </c>
      <c r="D5" s="21">
        <f>604.44+(K5*64.33)+M5+P5+H5</f>
        <v>1458.8231999999998</v>
      </c>
      <c r="E5" s="22" t="s">
        <v>50</v>
      </c>
      <c r="F5" s="23" t="s">
        <v>72</v>
      </c>
      <c r="G5" s="23" t="s">
        <v>22</v>
      </c>
      <c r="H5" s="22">
        <f>I5*J5</f>
        <v>250.524</v>
      </c>
      <c r="I5" s="24">
        <v>6.959</v>
      </c>
      <c r="J5" s="24">
        <v>36</v>
      </c>
      <c r="K5" s="23" t="s">
        <v>70</v>
      </c>
      <c r="L5" s="25" t="s">
        <v>49</v>
      </c>
      <c r="M5" s="22">
        <f>N5*O5</f>
        <v>187.272</v>
      </c>
      <c r="N5" s="23" t="s">
        <v>74</v>
      </c>
      <c r="O5" s="23" t="s">
        <v>39</v>
      </c>
      <c r="P5" s="22">
        <f>Q5*R5</f>
        <v>118.096</v>
      </c>
      <c r="Q5" s="25">
        <v>429.44</v>
      </c>
      <c r="R5" s="26">
        <v>0.275</v>
      </c>
      <c r="S5" s="6" t="e">
        <f>((D7*E7)+(F7*G7)+(J7*#REF!)+(#REF!*#REF!)+(#REF!*K7)+(M7*N7))*0.5</f>
        <v>#VALUE!</v>
      </c>
      <c r="T5" s="6"/>
      <c r="U5" s="6"/>
      <c r="V5" s="6"/>
      <c r="W5" s="6"/>
    </row>
    <row r="6" spans="1:23" ht="18.75" customHeight="1">
      <c r="A6" s="28" t="s">
        <v>28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  <c r="S6" s="6" t="e">
        <f>((D8*E8)+(F8*G8)+(J8*#REF!)+(#REF!*#REF!)+(#REF!*K8)+(M8*N8))*0.5</f>
        <v>#VALUE!</v>
      </c>
      <c r="T6" s="6"/>
      <c r="U6" s="6"/>
      <c r="V6" s="6"/>
      <c r="W6" s="6"/>
    </row>
    <row r="7" spans="1:23" ht="18.75" customHeight="1">
      <c r="A7" s="15" t="s">
        <v>29</v>
      </c>
      <c r="B7" s="21">
        <f>1813.63+H7+(K7*91.8)+M7+P7</f>
        <v>2653.2158</v>
      </c>
      <c r="C7" s="21">
        <f>906.81+H7+(K7*73.42)+M7+P7</f>
        <v>1661.1125999999997</v>
      </c>
      <c r="D7" s="21">
        <f>604.44+(K7*64.33)+M7+P7+H7</f>
        <v>1316.565</v>
      </c>
      <c r="E7" s="22" t="s">
        <v>50</v>
      </c>
      <c r="F7" s="23" t="s">
        <v>72</v>
      </c>
      <c r="G7" s="23" t="s">
        <v>22</v>
      </c>
      <c r="H7" s="22">
        <f>I7*J7</f>
        <v>250.524</v>
      </c>
      <c r="I7" s="24">
        <v>6.959</v>
      </c>
      <c r="J7" s="24">
        <v>36</v>
      </c>
      <c r="K7" s="25">
        <v>4.64</v>
      </c>
      <c r="L7" s="25" t="s">
        <v>49</v>
      </c>
      <c r="M7" s="22">
        <f>N7*O7</f>
        <v>59.9386</v>
      </c>
      <c r="N7" s="25">
        <v>10.37</v>
      </c>
      <c r="O7" s="25">
        <v>5.78</v>
      </c>
      <c r="P7" s="22">
        <f>Q7*R7</f>
        <v>103.1712</v>
      </c>
      <c r="Q7" s="23" t="s">
        <v>75</v>
      </c>
      <c r="R7" s="60">
        <v>0.24</v>
      </c>
      <c r="S7" s="6" t="e">
        <f>((D9*E9)+(F9*G9)+(J9*#REF!)+(#REF!*#REF!)+(#REF!*K9)+(M9*N9))*0.5</f>
        <v>#REF!</v>
      </c>
      <c r="T7" s="6"/>
      <c r="U7" s="6"/>
      <c r="V7" s="6"/>
      <c r="W7" s="6"/>
    </row>
    <row r="8" spans="1:23" ht="18.75" customHeight="1">
      <c r="A8" s="15" t="s">
        <v>34</v>
      </c>
      <c r="B8" s="21">
        <f>1813.63+H8+(K8*91.8)+M8+P8</f>
        <v>2643.842996</v>
      </c>
      <c r="C8" s="21">
        <f>906.81+H8+(K8*73.42)+M8+P8</f>
        <v>1651.7397959999998</v>
      </c>
      <c r="D8" s="21">
        <f>604.44+(K8*64.33)+M8+P8+H8</f>
        <v>1307.192196</v>
      </c>
      <c r="E8" s="22" t="s">
        <v>50</v>
      </c>
      <c r="F8" s="23" t="s">
        <v>72</v>
      </c>
      <c r="G8" s="23" t="s">
        <v>22</v>
      </c>
      <c r="H8" s="22">
        <f>I8*J8</f>
        <v>250.524</v>
      </c>
      <c r="I8" s="24">
        <v>6.959</v>
      </c>
      <c r="J8" s="24">
        <v>36</v>
      </c>
      <c r="K8" s="25">
        <v>4.64</v>
      </c>
      <c r="L8" s="25" t="s">
        <v>49</v>
      </c>
      <c r="M8" s="22">
        <f>N8*O8</f>
        <v>82.076</v>
      </c>
      <c r="N8" s="25">
        <v>14.2</v>
      </c>
      <c r="O8" s="25">
        <v>5.78</v>
      </c>
      <c r="P8" s="22">
        <f>Q8*R8</f>
        <v>71.660996</v>
      </c>
      <c r="Q8" s="23" t="s">
        <v>75</v>
      </c>
      <c r="R8" s="26">
        <v>0.1667</v>
      </c>
      <c r="S8" s="6" t="e">
        <f>((D10*E10)+(F10*G10)+(J10*#REF!)+(#REF!*#REF!)+(#REF!*K10)+(M10*N10))*0.5</f>
        <v>#VALUE!</v>
      </c>
      <c r="T8" s="6"/>
      <c r="U8" s="6"/>
      <c r="V8" s="6"/>
      <c r="W8" s="6"/>
    </row>
    <row r="9" spans="1:23" ht="18" customHeight="1">
      <c r="A9" s="28" t="s">
        <v>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  <c r="S9" s="6" t="e">
        <f>((D11*E11)+(F11*G11)+(J11*#REF!)+(#REF!*#REF!)+(#REF!*K11)+(M11*N11))*0.5</f>
        <v>#REF!</v>
      </c>
      <c r="T9" s="6"/>
      <c r="U9" s="6"/>
      <c r="V9" s="6"/>
      <c r="W9" s="6"/>
    </row>
    <row r="10" spans="1:23" ht="18" customHeight="1">
      <c r="A10" s="15" t="s">
        <v>37</v>
      </c>
      <c r="B10" s="21">
        <f>1813.63+H10+(K10*91.8)+M10+P10</f>
        <v>2522.762796</v>
      </c>
      <c r="C10" s="21">
        <f>906.81+H10+(K10*73.42)+M10+P10</f>
        <v>1556.207796</v>
      </c>
      <c r="D10" s="21">
        <f>604.44+(K10*64.33)+M10+P10+H10</f>
        <v>1224.295296</v>
      </c>
      <c r="E10" s="22" t="s">
        <v>50</v>
      </c>
      <c r="F10" s="23" t="s">
        <v>72</v>
      </c>
      <c r="G10" s="23" t="s">
        <v>22</v>
      </c>
      <c r="H10" s="22">
        <f>I10*J10</f>
        <v>250.524</v>
      </c>
      <c r="I10" s="24">
        <v>6.959</v>
      </c>
      <c r="J10" s="24">
        <v>36</v>
      </c>
      <c r="K10" s="25">
        <v>3.25</v>
      </c>
      <c r="L10" s="25" t="s">
        <v>49</v>
      </c>
      <c r="M10" s="22">
        <f>N10*O10</f>
        <v>88.5978</v>
      </c>
      <c r="N10" s="25">
        <v>18.23</v>
      </c>
      <c r="O10" s="25">
        <v>4.86</v>
      </c>
      <c r="P10" s="22">
        <f>Q10*R10</f>
        <v>71.660996</v>
      </c>
      <c r="Q10" s="23" t="s">
        <v>75</v>
      </c>
      <c r="R10" s="26">
        <v>0.1667</v>
      </c>
      <c r="S10" s="6" t="e">
        <f>((D12*E12)+(F12*G12)+(J12*#REF!)+(#REF!*#REF!)+(#REF!*K12)+(M12*N12))*0.5</f>
        <v>#VALUE!</v>
      </c>
      <c r="T10" s="6"/>
      <c r="U10" s="6"/>
      <c r="V10" s="6"/>
      <c r="W10" s="6"/>
    </row>
    <row r="11" spans="1:23" ht="18" customHeight="1">
      <c r="A11" s="28" t="s">
        <v>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  <c r="S11" s="6" t="e">
        <f>((D14*E14)+(F14*G14)+(J14*#REF!)+(#REF!*#REF!)+(#REF!*K14)+(M14*N14))*0.5</f>
        <v>#REF!</v>
      </c>
      <c r="T11" s="6"/>
      <c r="U11" s="6"/>
      <c r="V11" s="6"/>
      <c r="W11" s="6"/>
    </row>
    <row r="12" spans="1:23" ht="18" customHeight="1">
      <c r="A12" s="15" t="s">
        <v>64</v>
      </c>
      <c r="B12" s="21">
        <f>1813.63+H12+(K12*91.8)+M12+P12</f>
        <v>2515.3151999999995</v>
      </c>
      <c r="C12" s="21">
        <f>906.81+H12+(K12*73.42)+M12+P12</f>
        <v>1548.7602</v>
      </c>
      <c r="D12" s="21">
        <f>604.44+(K12*64.33)+M12+P12+H12</f>
        <v>1216.8477</v>
      </c>
      <c r="E12" s="22" t="s">
        <v>50</v>
      </c>
      <c r="F12" s="23" t="s">
        <v>72</v>
      </c>
      <c r="G12" s="23" t="s">
        <v>22</v>
      </c>
      <c r="H12" s="22">
        <f>I12*J12</f>
        <v>250.524</v>
      </c>
      <c r="I12" s="24">
        <v>6.959</v>
      </c>
      <c r="J12" s="24">
        <v>36</v>
      </c>
      <c r="K12" s="25">
        <v>3.25</v>
      </c>
      <c r="L12" s="25" t="s">
        <v>49</v>
      </c>
      <c r="M12" s="22">
        <f>N12*O12</f>
        <v>81.1512</v>
      </c>
      <c r="N12" s="25">
        <v>14.04</v>
      </c>
      <c r="O12" s="25">
        <v>5.78</v>
      </c>
      <c r="P12" s="22">
        <f>ROUND((Q12*R12),2)</f>
        <v>71.66</v>
      </c>
      <c r="Q12" s="23" t="s">
        <v>75</v>
      </c>
      <c r="R12" s="26">
        <v>0.1667</v>
      </c>
      <c r="S12" s="6" t="e">
        <f>((D15*E15)+(F15*G15)+(J15*#REF!)+(#REF!*#REF!)+(#REF!*K15)+(M15*N15))*0.5</f>
        <v>#VALUE!</v>
      </c>
      <c r="T12" s="6"/>
      <c r="U12" s="6"/>
      <c r="V12" s="6"/>
      <c r="W12" s="6"/>
    </row>
    <row r="13" spans="1:23" ht="18" customHeight="1">
      <c r="A13" s="15"/>
      <c r="B13" s="21"/>
      <c r="C13" s="21"/>
      <c r="D13" s="21"/>
      <c r="E13" s="22"/>
      <c r="F13" s="23"/>
      <c r="G13" s="23"/>
      <c r="H13" s="22"/>
      <c r="I13" s="24"/>
      <c r="J13" s="24"/>
      <c r="K13" s="25"/>
      <c r="L13" s="25"/>
      <c r="M13" s="22"/>
      <c r="N13" s="25"/>
      <c r="O13" s="25"/>
      <c r="P13" s="22"/>
      <c r="Q13" s="23"/>
      <c r="R13" s="26"/>
      <c r="S13" s="6"/>
      <c r="T13" s="6"/>
      <c r="U13" s="6"/>
      <c r="V13" s="6"/>
      <c r="W13" s="6"/>
    </row>
    <row r="14" spans="1:23" ht="18" customHeight="1">
      <c r="A14" s="28" t="s">
        <v>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6" t="e">
        <f>((D17*E17)+(F17*G17)+(J17*#REF!)+(#REF!*#REF!)+(#REF!*K17)+(M17*N17))*0.5</f>
        <v>#REF!</v>
      </c>
      <c r="T14" s="6"/>
      <c r="U14" s="6"/>
      <c r="V14" s="6"/>
      <c r="W14" s="6"/>
    </row>
    <row r="15" spans="1:23" ht="18" customHeight="1">
      <c r="A15" s="15" t="s">
        <v>51</v>
      </c>
      <c r="B15" s="21">
        <f>1813.63+H15+(K15*91.8)+M15+P15</f>
        <v>2533.465396</v>
      </c>
      <c r="C15" s="21">
        <f>906.81+H15+(K15*73.42)+M15+P15</f>
        <v>1566.910396</v>
      </c>
      <c r="D15" s="21">
        <f>604.44+(K15*64.33)+M15+P15+H15</f>
        <v>1234.9978959999999</v>
      </c>
      <c r="E15" s="22" t="s">
        <v>50</v>
      </c>
      <c r="F15" s="23" t="s">
        <v>72</v>
      </c>
      <c r="G15" s="23" t="s">
        <v>22</v>
      </c>
      <c r="H15" s="22">
        <f>I15*J15</f>
        <v>250.524</v>
      </c>
      <c r="I15" s="24">
        <v>6.959</v>
      </c>
      <c r="J15" s="24">
        <v>36</v>
      </c>
      <c r="K15" s="25">
        <v>3.25</v>
      </c>
      <c r="L15" s="25" t="s">
        <v>49</v>
      </c>
      <c r="M15" s="22">
        <f>N15*O15</f>
        <v>99.3004</v>
      </c>
      <c r="N15" s="25">
        <v>17.18</v>
      </c>
      <c r="O15" s="25">
        <v>5.78</v>
      </c>
      <c r="P15" s="22">
        <f>Q15*R15</f>
        <v>71.660996</v>
      </c>
      <c r="Q15" s="23" t="s">
        <v>75</v>
      </c>
      <c r="R15" s="26">
        <v>0.1667</v>
      </c>
      <c r="S15" s="6" t="e">
        <f>((#REF!*#REF!)+(#REF!*#REF!)+(#REF!*#REF!)+(#REF!*#REF!)+(#REF!*#REF!)+(#REF!*#REF!))*0.5</f>
        <v>#REF!</v>
      </c>
      <c r="T15" s="6"/>
      <c r="U15" s="6"/>
      <c r="V15" s="6"/>
      <c r="W15" s="6"/>
    </row>
    <row r="16" spans="1:23" ht="18" customHeight="1">
      <c r="A16" s="15" t="s">
        <v>52</v>
      </c>
      <c r="B16" s="21">
        <f>1813.63+H16+(K16*91.8)+M16+P16</f>
        <v>2538.262796</v>
      </c>
      <c r="C16" s="21">
        <f>906.81+H16+(K16*73.42)+M16+P16</f>
        <v>1571.707796</v>
      </c>
      <c r="D16" s="21">
        <f>604.44+(K16*64.33)+M16+P16+H16</f>
        <v>1239.795296</v>
      </c>
      <c r="E16" s="22" t="s">
        <v>50</v>
      </c>
      <c r="F16" s="23" t="s">
        <v>72</v>
      </c>
      <c r="G16" s="23" t="s">
        <v>22</v>
      </c>
      <c r="H16" s="22">
        <f>I16*J16</f>
        <v>250.524</v>
      </c>
      <c r="I16" s="24">
        <v>6.959</v>
      </c>
      <c r="J16" s="24">
        <v>36</v>
      </c>
      <c r="K16" s="25">
        <v>3.25</v>
      </c>
      <c r="L16" s="25" t="s">
        <v>49</v>
      </c>
      <c r="M16" s="22">
        <f>N16*O16</f>
        <v>104.0978</v>
      </c>
      <c r="N16" s="25">
        <v>18.01</v>
      </c>
      <c r="O16" s="25">
        <v>5.78</v>
      </c>
      <c r="P16" s="22">
        <f>Q16*R16</f>
        <v>71.660996</v>
      </c>
      <c r="Q16" s="23" t="s">
        <v>75</v>
      </c>
      <c r="R16" s="26">
        <v>0.1667</v>
      </c>
      <c r="S16" s="6"/>
      <c r="T16" s="6"/>
      <c r="U16" s="6"/>
      <c r="V16" s="6"/>
      <c r="W16" s="6"/>
    </row>
    <row r="17" spans="1:23" ht="18" customHeight="1">
      <c r="A17" s="28" t="s">
        <v>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6" t="e">
        <f>((D21*E21)+(F21*G21)+(J21*#REF!)+(#REF!*#REF!)+(#REF!*K21)+(M21*N21))*0.5</f>
        <v>#REF!</v>
      </c>
      <c r="T17" s="6"/>
      <c r="U17" s="6"/>
      <c r="V17" s="6"/>
      <c r="W17" s="6"/>
    </row>
    <row r="18" spans="1:23" ht="18" customHeight="1">
      <c r="A18" s="15" t="s">
        <v>36</v>
      </c>
      <c r="B18" s="21">
        <f>1813.63+H18+(K18*91.8)+M18+P18</f>
        <v>2510.749996</v>
      </c>
      <c r="C18" s="21">
        <f>906.81+H18+(K18*73.42)+M18+P18</f>
        <v>1544.194996</v>
      </c>
      <c r="D18" s="21">
        <f>604.44+(K18*64.33)+M18+P18+H18</f>
        <v>1212.282496</v>
      </c>
      <c r="E18" s="22" t="s">
        <v>50</v>
      </c>
      <c r="F18" s="23" t="s">
        <v>72</v>
      </c>
      <c r="G18" s="23" t="s">
        <v>22</v>
      </c>
      <c r="H18" s="22">
        <f>I18*J18</f>
        <v>250.524</v>
      </c>
      <c r="I18" s="24">
        <v>6.959</v>
      </c>
      <c r="J18" s="24">
        <v>36</v>
      </c>
      <c r="K18" s="25">
        <v>3.25</v>
      </c>
      <c r="L18" s="25" t="s">
        <v>49</v>
      </c>
      <c r="M18" s="22">
        <f>N18*O18</f>
        <v>76.58500000000001</v>
      </c>
      <c r="N18" s="25">
        <v>13.25</v>
      </c>
      <c r="O18" s="25">
        <v>5.78</v>
      </c>
      <c r="P18" s="22">
        <f>Q18*R18</f>
        <v>71.660996</v>
      </c>
      <c r="Q18" s="23" t="s">
        <v>75</v>
      </c>
      <c r="R18" s="26">
        <v>0.1667</v>
      </c>
      <c r="S18" s="6"/>
      <c r="T18" s="6"/>
      <c r="U18" s="6"/>
      <c r="V18" s="6"/>
      <c r="W18" s="6"/>
    </row>
    <row r="19" spans="1:23" ht="18" customHeight="1">
      <c r="A19" s="15" t="s">
        <v>55</v>
      </c>
      <c r="B19" s="21">
        <f>1813.63+H19+(K19*91.8)+M19+P19</f>
        <v>2516.240996</v>
      </c>
      <c r="C19" s="21">
        <f>906.81+H19+(K19*73.42)+M19+P19</f>
        <v>1549.685996</v>
      </c>
      <c r="D19" s="21">
        <f>604.44+(K19*64.33)+M19+P19+H19</f>
        <v>1217.773496</v>
      </c>
      <c r="E19" s="22" t="s">
        <v>50</v>
      </c>
      <c r="F19" s="23" t="s">
        <v>72</v>
      </c>
      <c r="G19" s="23" t="s">
        <v>22</v>
      </c>
      <c r="H19" s="22">
        <f>I19*J19</f>
        <v>250.524</v>
      </c>
      <c r="I19" s="24">
        <v>6.959</v>
      </c>
      <c r="J19" s="24">
        <v>36</v>
      </c>
      <c r="K19" s="25">
        <v>3.25</v>
      </c>
      <c r="L19" s="25" t="s">
        <v>49</v>
      </c>
      <c r="M19" s="22">
        <f>N19*O19</f>
        <v>82.076</v>
      </c>
      <c r="N19" s="25">
        <v>14.2</v>
      </c>
      <c r="O19" s="25">
        <v>5.78</v>
      </c>
      <c r="P19" s="22">
        <f>Q19*R19</f>
        <v>71.660996</v>
      </c>
      <c r="Q19" s="23" t="s">
        <v>75</v>
      </c>
      <c r="R19" s="26">
        <v>0.1667</v>
      </c>
      <c r="S19" s="6"/>
      <c r="T19" s="6"/>
      <c r="U19" s="6"/>
      <c r="V19" s="6"/>
      <c r="W19" s="6"/>
    </row>
    <row r="20" spans="1:23" ht="18" customHeight="1">
      <c r="A20" s="15" t="s">
        <v>56</v>
      </c>
      <c r="B20" s="21">
        <f>1813.63+H20+(K20*91.8)+M20+P20</f>
        <v>2510.749996</v>
      </c>
      <c r="C20" s="21">
        <f>906.81+H20+(K20*73.42)+M20+P20</f>
        <v>1544.194996</v>
      </c>
      <c r="D20" s="21">
        <f>604.44+(K20*64.33)+M20+P20+H20</f>
        <v>1212.282496</v>
      </c>
      <c r="E20" s="22" t="s">
        <v>50</v>
      </c>
      <c r="F20" s="23" t="s">
        <v>72</v>
      </c>
      <c r="G20" s="23" t="s">
        <v>22</v>
      </c>
      <c r="H20" s="22">
        <f>I20*J20</f>
        <v>250.524</v>
      </c>
      <c r="I20" s="24">
        <v>6.959</v>
      </c>
      <c r="J20" s="24">
        <v>36</v>
      </c>
      <c r="K20" s="25">
        <v>3.25</v>
      </c>
      <c r="L20" s="25" t="s">
        <v>49</v>
      </c>
      <c r="M20" s="22">
        <f>N20*O20</f>
        <v>76.58500000000001</v>
      </c>
      <c r="N20" s="25">
        <v>13.25</v>
      </c>
      <c r="O20" s="25">
        <v>5.78</v>
      </c>
      <c r="P20" s="22">
        <f>Q20*R20</f>
        <v>71.660996</v>
      </c>
      <c r="Q20" s="23" t="s">
        <v>75</v>
      </c>
      <c r="R20" s="26">
        <v>0.1667</v>
      </c>
      <c r="S20" s="6"/>
      <c r="T20" s="6"/>
      <c r="U20" s="6"/>
      <c r="V20" s="6"/>
      <c r="W20" s="6"/>
    </row>
    <row r="21" spans="1:23" ht="18" customHeight="1">
      <c r="A21" s="28" t="s">
        <v>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6" t="e">
        <f>((D24*E24)+(F24*G24)+(J24*#REF!)+(#REF!*#REF!)+(#REF!*K24)+(M24*N24))*0.5</f>
        <v>#REF!</v>
      </c>
      <c r="T21" s="6"/>
      <c r="U21" s="6"/>
      <c r="V21" s="6"/>
      <c r="W21" s="6"/>
    </row>
    <row r="22" spans="1:23" ht="18" customHeight="1">
      <c r="A22" s="15" t="s">
        <v>57</v>
      </c>
      <c r="B22" s="21">
        <f>1813.63+H22+(K22*91.8)+M22+P22</f>
        <v>2511.867396</v>
      </c>
      <c r="C22" s="21">
        <f>906.81+H22+(K22*73.42)+M22+P22</f>
        <v>1545.3123959999998</v>
      </c>
      <c r="D22" s="21">
        <f>604.44+(K22*64.33)+M22+P22+H22</f>
        <v>1213.399896</v>
      </c>
      <c r="E22" s="22" t="s">
        <v>50</v>
      </c>
      <c r="F22" s="23" t="s">
        <v>72</v>
      </c>
      <c r="G22" s="23" t="s">
        <v>22</v>
      </c>
      <c r="H22" s="22">
        <f>I22*J22</f>
        <v>250.524</v>
      </c>
      <c r="I22" s="24">
        <v>6.959</v>
      </c>
      <c r="J22" s="24">
        <v>36</v>
      </c>
      <c r="K22" s="25">
        <v>3.25</v>
      </c>
      <c r="L22" s="25" t="s">
        <v>49</v>
      </c>
      <c r="M22" s="22">
        <f>N22*O22</f>
        <v>77.7024</v>
      </c>
      <c r="N22" s="25">
        <v>12.16</v>
      </c>
      <c r="O22" s="25">
        <v>6.39</v>
      </c>
      <c r="P22" s="22">
        <f>Q22*R22</f>
        <v>71.660996</v>
      </c>
      <c r="Q22" s="23" t="s">
        <v>75</v>
      </c>
      <c r="R22" s="26">
        <v>0.1667</v>
      </c>
      <c r="S22" s="6" t="e">
        <f>((D25*E25)+(F25*G25)+(J25*#REF!)+(#REF!*#REF!)+(#REF!*K25)+(M25*N25))*0.5</f>
        <v>#VALUE!</v>
      </c>
      <c r="T22" s="6"/>
      <c r="U22" s="6"/>
      <c r="V22" s="6"/>
      <c r="W22" s="6"/>
    </row>
    <row r="23" spans="1:23" ht="18" customHeight="1">
      <c r="A23" s="15" t="s">
        <v>58</v>
      </c>
      <c r="B23" s="21">
        <f>1813.63+H23+(K23*91.8)+M23+P23</f>
        <v>2526.819996</v>
      </c>
      <c r="C23" s="21">
        <f>906.81+H23+(K23*73.42)+M23+P23</f>
        <v>1560.2649959999999</v>
      </c>
      <c r="D23" s="21">
        <f>604.44+(K23*64.33)+M23+P23+H23</f>
        <v>1228.352496</v>
      </c>
      <c r="E23" s="22" t="s">
        <v>50</v>
      </c>
      <c r="F23" s="23" t="s">
        <v>72</v>
      </c>
      <c r="G23" s="23" t="s">
        <v>22</v>
      </c>
      <c r="H23" s="22">
        <f>I23*J23</f>
        <v>250.524</v>
      </c>
      <c r="I23" s="24">
        <v>6.959</v>
      </c>
      <c r="J23" s="24">
        <v>36</v>
      </c>
      <c r="K23" s="25">
        <v>3.25</v>
      </c>
      <c r="L23" s="25" t="s">
        <v>49</v>
      </c>
      <c r="M23" s="22">
        <f>N23*O23</f>
        <v>92.655</v>
      </c>
      <c r="N23" s="25">
        <v>14.5</v>
      </c>
      <c r="O23" s="25">
        <v>6.39</v>
      </c>
      <c r="P23" s="22">
        <f>Q23*R23</f>
        <v>71.660996</v>
      </c>
      <c r="Q23" s="23" t="s">
        <v>75</v>
      </c>
      <c r="R23" s="26">
        <v>0.1667</v>
      </c>
      <c r="S23" s="6"/>
      <c r="T23" s="6"/>
      <c r="U23" s="6"/>
      <c r="V23" s="6"/>
      <c r="W23" s="6"/>
    </row>
    <row r="24" spans="1:23" ht="18" customHeight="1">
      <c r="A24" s="28" t="s">
        <v>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6" t="e">
        <f>((D27*E27)+(F27*G27)+(J27*#REF!)+(#REF!*#REF!)+(#REF!*K27)+(M27*N27))*0.5</f>
        <v>#REF!</v>
      </c>
      <c r="T24" s="6"/>
      <c r="U24" s="6"/>
      <c r="V24" s="6"/>
      <c r="W24" s="6"/>
    </row>
    <row r="25" spans="1:23" ht="18" customHeight="1">
      <c r="A25" s="15" t="s">
        <v>54</v>
      </c>
      <c r="B25" s="21">
        <f>1813.63+H25+(K25*91.8)+M25+P25</f>
        <v>2546.437296</v>
      </c>
      <c r="C25" s="21">
        <f>906.81+H25+(K25*73.42)+M25+P25</f>
        <v>1579.882296</v>
      </c>
      <c r="D25" s="21">
        <f>604.44+(K25*64.33)+M25+P25+H25</f>
        <v>1247.9697959999999</v>
      </c>
      <c r="E25" s="22" t="s">
        <v>50</v>
      </c>
      <c r="F25" s="23" t="s">
        <v>72</v>
      </c>
      <c r="G25" s="23" t="s">
        <v>22</v>
      </c>
      <c r="H25" s="22">
        <f>I25*J25</f>
        <v>250.524</v>
      </c>
      <c r="I25" s="24">
        <v>6.959</v>
      </c>
      <c r="J25" s="24">
        <v>36</v>
      </c>
      <c r="K25" s="25">
        <v>3.25</v>
      </c>
      <c r="L25" s="25" t="s">
        <v>49</v>
      </c>
      <c r="M25" s="22">
        <f>N25*O25</f>
        <v>112.2723</v>
      </c>
      <c r="N25" s="25">
        <v>17.57</v>
      </c>
      <c r="O25" s="25">
        <v>6.39</v>
      </c>
      <c r="P25" s="22">
        <f>Q25*R25</f>
        <v>71.660996</v>
      </c>
      <c r="Q25" s="23" t="s">
        <v>75</v>
      </c>
      <c r="R25" s="26">
        <v>0.1667</v>
      </c>
      <c r="S25" s="6" t="e">
        <f>((D28*E28)+(F28*G28)+(J28*#REF!)+(#REF!*#REF!)+(#REF!*K28)+(M28*N28))*0.5</f>
        <v>#VALUE!</v>
      </c>
      <c r="T25" s="6"/>
      <c r="U25" s="6"/>
      <c r="V25" s="6"/>
      <c r="W25" s="6"/>
    </row>
    <row r="26" spans="1:23" ht="18" customHeight="1">
      <c r="A26" s="15" t="s">
        <v>53</v>
      </c>
      <c r="B26" s="21">
        <f>1813.63+H26+(K26*91.8)+M26+P26</f>
        <v>2531.326796</v>
      </c>
      <c r="C26" s="21">
        <f>906.81+H26+(K26*73.42)+M26+P26</f>
        <v>1564.771796</v>
      </c>
      <c r="D26" s="21">
        <f>604.44+(K26*64.33)+M26+P26+H26</f>
        <v>1232.859296</v>
      </c>
      <c r="E26" s="22" t="s">
        <v>50</v>
      </c>
      <c r="F26" s="23" t="s">
        <v>72</v>
      </c>
      <c r="G26" s="23" t="s">
        <v>22</v>
      </c>
      <c r="H26" s="22">
        <f>I26*J26</f>
        <v>250.524</v>
      </c>
      <c r="I26" s="24">
        <v>6.959</v>
      </c>
      <c r="J26" s="24">
        <v>36</v>
      </c>
      <c r="K26" s="25">
        <v>3.25</v>
      </c>
      <c r="L26" s="25" t="s">
        <v>49</v>
      </c>
      <c r="M26" s="22">
        <f>N26*O26</f>
        <v>97.1618</v>
      </c>
      <c r="N26" s="25">
        <v>16.81</v>
      </c>
      <c r="O26" s="25">
        <v>5.78</v>
      </c>
      <c r="P26" s="22">
        <f>Q26*R26</f>
        <v>71.660996</v>
      </c>
      <c r="Q26" s="23" t="s">
        <v>75</v>
      </c>
      <c r="R26" s="26">
        <v>0.1667</v>
      </c>
      <c r="S26" s="6"/>
      <c r="T26" s="6"/>
      <c r="U26" s="6"/>
      <c r="V26" s="6"/>
      <c r="W26" s="6"/>
    </row>
    <row r="27" spans="1:23" s="4" customFormat="1" ht="18" customHeight="1">
      <c r="A27" s="28" t="s">
        <v>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6" t="e">
        <f>((D33*E33)+(F33*G33)+(J33*#REF!)+(#REF!*#REF!)+(#REF!*K33)+(M33*N33))*0.5</f>
        <v>#REF!</v>
      </c>
      <c r="T27" s="6"/>
      <c r="U27" s="6"/>
      <c r="V27" s="6"/>
      <c r="W27" s="6"/>
    </row>
    <row r="28" spans="1:23" s="4" customFormat="1" ht="18" customHeight="1">
      <c r="A28" s="20" t="s">
        <v>59</v>
      </c>
      <c r="B28" s="21">
        <f>1813.63+H28+(K28*91.8)+M28+P28</f>
        <v>2572.188996</v>
      </c>
      <c r="C28" s="21">
        <f>906.81+H28+(K28*73.42)+M28+P28</f>
        <v>1605.633996</v>
      </c>
      <c r="D28" s="21">
        <f>604.44+(K28*64.33)+M28+P28+H28</f>
        <v>1273.7214960000001</v>
      </c>
      <c r="E28" s="22" t="s">
        <v>50</v>
      </c>
      <c r="F28" s="23" t="s">
        <v>72</v>
      </c>
      <c r="G28" s="23" t="s">
        <v>22</v>
      </c>
      <c r="H28" s="22">
        <f>I28*J28</f>
        <v>250.524</v>
      </c>
      <c r="I28" s="24">
        <v>6.959</v>
      </c>
      <c r="J28" s="24">
        <v>36</v>
      </c>
      <c r="K28" s="25">
        <v>3.25</v>
      </c>
      <c r="L28" s="25" t="s">
        <v>49</v>
      </c>
      <c r="M28" s="22">
        <f>N28*O28</f>
        <v>138.024</v>
      </c>
      <c r="N28" s="25">
        <v>21.6</v>
      </c>
      <c r="O28" s="25">
        <v>6.39</v>
      </c>
      <c r="P28" s="22">
        <f>Q28*R28</f>
        <v>71.660996</v>
      </c>
      <c r="Q28" s="23" t="s">
        <v>75</v>
      </c>
      <c r="R28" s="26">
        <v>0.1667</v>
      </c>
      <c r="S28" s="6" t="e">
        <f>(D34*0.278)+(F34*G34)+(J34*#REF!)+(#REF!*K34)+(M34*N34)</f>
        <v>#VALUE!</v>
      </c>
      <c r="T28" s="6"/>
      <c r="U28" s="6"/>
      <c r="V28" s="6"/>
      <c r="W28" s="6"/>
    </row>
    <row r="29" spans="1:23" s="4" customFormat="1" ht="18" customHeight="1">
      <c r="A29" s="20" t="s">
        <v>60</v>
      </c>
      <c r="B29" s="21">
        <f>1813.63+H29+(K29*91.8)+M29+P29</f>
        <v>2676.084096</v>
      </c>
      <c r="C29" s="21">
        <f>906.81+H29+(K29*73.42)+M29+P29</f>
        <v>1683.9808959999998</v>
      </c>
      <c r="D29" s="21">
        <f>604.44+(K29*64.33)+M29+P29+H29</f>
        <v>1339.4332960000002</v>
      </c>
      <c r="E29" s="22" t="s">
        <v>50</v>
      </c>
      <c r="F29" s="23" t="s">
        <v>72</v>
      </c>
      <c r="G29" s="23" t="s">
        <v>22</v>
      </c>
      <c r="H29" s="22">
        <f>I29*J29</f>
        <v>250.524</v>
      </c>
      <c r="I29" s="24">
        <v>6.959</v>
      </c>
      <c r="J29" s="24">
        <v>36</v>
      </c>
      <c r="K29" s="25">
        <v>4.64</v>
      </c>
      <c r="L29" s="25" t="s">
        <v>49</v>
      </c>
      <c r="M29" s="22">
        <f>N29*O29</f>
        <v>114.3171</v>
      </c>
      <c r="N29" s="25">
        <v>17.89</v>
      </c>
      <c r="O29" s="25">
        <v>6.39</v>
      </c>
      <c r="P29" s="22">
        <f>Q29*R29</f>
        <v>71.660996</v>
      </c>
      <c r="Q29" s="23" t="s">
        <v>75</v>
      </c>
      <c r="R29" s="26">
        <v>0.1667</v>
      </c>
      <c r="S29" s="6"/>
      <c r="T29" s="6"/>
      <c r="U29" s="6"/>
      <c r="V29" s="6"/>
      <c r="W29" s="6"/>
    </row>
    <row r="30" spans="1:23" s="4" customFormat="1" ht="18" customHeight="1">
      <c r="A30" s="20" t="s">
        <v>62</v>
      </c>
      <c r="B30" s="21">
        <f>1813.63+H30+(K30*91.8)+M30+P30</f>
        <v>2546.948496</v>
      </c>
      <c r="C30" s="21">
        <f>906.81+H30+(K30*73.42)+M30+P30</f>
        <v>1580.393496</v>
      </c>
      <c r="D30" s="21">
        <f>604.44+(K30*64.33)+M30+P30+H30</f>
        <v>1248.480996</v>
      </c>
      <c r="E30" s="22" t="s">
        <v>50</v>
      </c>
      <c r="F30" s="23" t="s">
        <v>72</v>
      </c>
      <c r="G30" s="23" t="s">
        <v>22</v>
      </c>
      <c r="H30" s="22">
        <f>I30*J30</f>
        <v>250.524</v>
      </c>
      <c r="I30" s="24">
        <v>6.959</v>
      </c>
      <c r="J30" s="24">
        <v>36</v>
      </c>
      <c r="K30" s="25">
        <v>3.25</v>
      </c>
      <c r="L30" s="25" t="s">
        <v>49</v>
      </c>
      <c r="M30" s="22">
        <f>N30*O30</f>
        <v>112.78349999999999</v>
      </c>
      <c r="N30" s="25">
        <v>17.65</v>
      </c>
      <c r="O30" s="25">
        <v>6.39</v>
      </c>
      <c r="P30" s="22">
        <f>Q30*R30</f>
        <v>71.660996</v>
      </c>
      <c r="Q30" s="23" t="s">
        <v>75</v>
      </c>
      <c r="R30" s="26">
        <v>0.1667</v>
      </c>
      <c r="S30" s="6"/>
      <c r="T30" s="6"/>
      <c r="U30" s="6"/>
      <c r="V30" s="6"/>
      <c r="W30" s="6"/>
    </row>
    <row r="31" spans="1:23" s="4" customFormat="1" ht="18" customHeight="1">
      <c r="A31" s="20" t="s">
        <v>61</v>
      </c>
      <c r="B31" s="21">
        <f>1813.63+H31+(K31*91.8)+M31+P31</f>
        <v>2526.991796</v>
      </c>
      <c r="C31" s="21">
        <f>906.81+H31+(K31*73.42)+M31+P31</f>
        <v>1560.436796</v>
      </c>
      <c r="D31" s="21">
        <f>604.44+(K31*64.33)+M31+P31+H31</f>
        <v>1228.524296</v>
      </c>
      <c r="E31" s="22" t="s">
        <v>50</v>
      </c>
      <c r="F31" s="23" t="s">
        <v>72</v>
      </c>
      <c r="G31" s="23" t="s">
        <v>22</v>
      </c>
      <c r="H31" s="22">
        <f>I31*J31</f>
        <v>250.524</v>
      </c>
      <c r="I31" s="24">
        <v>6.959</v>
      </c>
      <c r="J31" s="24">
        <v>36</v>
      </c>
      <c r="K31" s="25">
        <v>3.25</v>
      </c>
      <c r="L31" s="25" t="s">
        <v>49</v>
      </c>
      <c r="M31" s="22">
        <f>N31*O31</f>
        <v>92.82679999999999</v>
      </c>
      <c r="N31" s="25">
        <v>16.06</v>
      </c>
      <c r="O31" s="25">
        <v>5.78</v>
      </c>
      <c r="P31" s="22">
        <f>Q31*R31</f>
        <v>71.660996</v>
      </c>
      <c r="Q31" s="23" t="s">
        <v>75</v>
      </c>
      <c r="R31" s="26">
        <v>0.1667</v>
      </c>
      <c r="S31" s="6"/>
      <c r="T31" s="6"/>
      <c r="U31" s="6"/>
      <c r="V31" s="6"/>
      <c r="W31" s="6"/>
    </row>
    <row r="32" spans="1:23" s="4" customFormat="1" ht="18" customHeight="1">
      <c r="A32" s="20" t="s">
        <v>65</v>
      </c>
      <c r="B32" s="21">
        <f>1813.63+H32+(K32*91.8)+M32+P32</f>
        <v>2526.918448</v>
      </c>
      <c r="C32" s="21">
        <f>906.81+H32+(K32*73.42)+M32+P32</f>
        <v>1560.3634479999998</v>
      </c>
      <c r="D32" s="21">
        <f>604.44+(K32*64.33)+M32+P32+H32</f>
        <v>1228.4509480000002</v>
      </c>
      <c r="E32" s="22" t="s">
        <v>50</v>
      </c>
      <c r="F32" s="23" t="s">
        <v>72</v>
      </c>
      <c r="G32" s="23" t="s">
        <v>22</v>
      </c>
      <c r="H32" s="22">
        <f>I32*J32</f>
        <v>250.524</v>
      </c>
      <c r="I32" s="24">
        <v>6.959</v>
      </c>
      <c r="J32" s="24">
        <v>36</v>
      </c>
      <c r="K32" s="25">
        <v>3.25</v>
      </c>
      <c r="L32" s="25" t="s">
        <v>49</v>
      </c>
      <c r="M32" s="22">
        <f>N32*O32</f>
        <v>92.82679999999999</v>
      </c>
      <c r="N32" s="25">
        <v>16.06</v>
      </c>
      <c r="O32" s="25">
        <v>5.78</v>
      </c>
      <c r="P32" s="22">
        <f>Q32*R32</f>
        <v>71.58764799999999</v>
      </c>
      <c r="Q32" s="23" t="s">
        <v>71</v>
      </c>
      <c r="R32" s="26">
        <v>0.1667</v>
      </c>
      <c r="S32" s="6"/>
      <c r="T32" s="6"/>
      <c r="U32" s="6"/>
      <c r="V32" s="6"/>
      <c r="W32" s="6"/>
    </row>
    <row r="33" spans="1:23" ht="18" customHeight="1">
      <c r="A33" s="34" t="s">
        <v>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  <c r="S33" s="6" t="e">
        <f>(#REF!*0.278)+(#REF!*#REF!)+(#REF!*#REF!)+(#REF!*#REF!)+(#REF!*#REF!)</f>
        <v>#REF!</v>
      </c>
      <c r="T33" s="6"/>
      <c r="U33" s="6"/>
      <c r="V33" s="6"/>
      <c r="W33" s="6"/>
    </row>
    <row r="34" spans="1:23" ht="18" customHeight="1">
      <c r="A34" s="15" t="s">
        <v>63</v>
      </c>
      <c r="B34" s="21">
        <f>1813.63+H34+(K34*91.8)+M34+P34</f>
        <v>2661.1367999999998</v>
      </c>
      <c r="C34" s="21">
        <f>906.81+H34+(K34*73.42)+M34+P34</f>
        <v>1694.5818</v>
      </c>
      <c r="D34" s="21">
        <f>604.44+(K34*64.33)+M34+P34+H34</f>
        <v>1362.6693</v>
      </c>
      <c r="E34" s="22" t="s">
        <v>50</v>
      </c>
      <c r="F34" s="23" t="s">
        <v>72</v>
      </c>
      <c r="G34" s="23" t="s">
        <v>22</v>
      </c>
      <c r="H34" s="22">
        <f>I34*J34</f>
        <v>250.524</v>
      </c>
      <c r="I34" s="24">
        <v>6.959</v>
      </c>
      <c r="J34" s="24">
        <v>36</v>
      </c>
      <c r="K34" s="25">
        <v>3.25</v>
      </c>
      <c r="L34" s="25" t="s">
        <v>49</v>
      </c>
      <c r="M34" s="22">
        <f>N34*O34</f>
        <v>226.9728</v>
      </c>
      <c r="N34" s="25">
        <v>35.52</v>
      </c>
      <c r="O34" s="25">
        <v>6.39</v>
      </c>
      <c r="P34" s="22">
        <f>ROUND((Q34*R34),2)</f>
        <v>71.66</v>
      </c>
      <c r="Q34" s="23" t="s">
        <v>75</v>
      </c>
      <c r="R34" s="26">
        <v>0.1667</v>
      </c>
      <c r="S34" s="6" t="e">
        <f>(D35*0.278)+(F35*G35)+(J35*#REF!)+(#REF!*K35)+(M35*N35)</f>
        <v>#VALUE!</v>
      </c>
      <c r="T34" s="6"/>
      <c r="U34" s="6"/>
      <c r="V34" s="6"/>
      <c r="W34" s="6"/>
    </row>
    <row r="35" spans="1:23" ht="18" customHeight="1">
      <c r="A35" s="15" t="s">
        <v>30</v>
      </c>
      <c r="B35" s="21">
        <f>1813.63+H35+(K35*91.8)+M35+P35</f>
        <v>2674.428996</v>
      </c>
      <c r="C35" s="21">
        <f>906.81+H35+(K35*73.42)+M35+P35</f>
        <v>1707.8739959999998</v>
      </c>
      <c r="D35" s="21">
        <f>604.44+(K35*64.33)+M35+P35+H35</f>
        <v>1375.961496</v>
      </c>
      <c r="E35" s="22" t="s">
        <v>50</v>
      </c>
      <c r="F35" s="23" t="s">
        <v>72</v>
      </c>
      <c r="G35" s="23" t="s">
        <v>22</v>
      </c>
      <c r="H35" s="22">
        <f>I35*J35</f>
        <v>250.524</v>
      </c>
      <c r="I35" s="24">
        <v>6.959</v>
      </c>
      <c r="J35" s="24">
        <v>36</v>
      </c>
      <c r="K35" s="25">
        <v>3.25</v>
      </c>
      <c r="L35" s="25" t="s">
        <v>49</v>
      </c>
      <c r="M35" s="22">
        <f>N35*O35</f>
        <v>240.264</v>
      </c>
      <c r="N35" s="25">
        <v>37.6</v>
      </c>
      <c r="O35" s="25">
        <v>6.39</v>
      </c>
      <c r="P35" s="22">
        <f>Q35*R35</f>
        <v>71.660996</v>
      </c>
      <c r="Q35" s="23" t="s">
        <v>75</v>
      </c>
      <c r="R35" s="26">
        <v>0.1667</v>
      </c>
      <c r="S35" s="6" t="e">
        <f>((D37*E37)+(F37*G37)+(J37*#REF!)+(#REF!*#REF!)+(#REF!*K37)+(M37*N37))*0.5</f>
        <v>#VALUE!</v>
      </c>
      <c r="T35" s="6"/>
      <c r="U35" s="6"/>
      <c r="V35" s="6"/>
      <c r="W35" s="6"/>
    </row>
    <row r="36" spans="1:23" ht="18" customHeight="1">
      <c r="A36" s="28" t="s">
        <v>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/>
      <c r="S36" s="6" t="e">
        <f>((D38*E38)+(F38*G38)+(J38*#REF!)+(#REF!*#REF!)+(#REF!*K38)+(M38*N38))*0.5</f>
        <v>#REF!</v>
      </c>
      <c r="T36" s="6"/>
      <c r="U36" s="6"/>
      <c r="V36" s="6"/>
      <c r="W36" s="6"/>
    </row>
    <row r="37" spans="1:23" ht="18" customHeight="1">
      <c r="A37" s="15" t="s">
        <v>35</v>
      </c>
      <c r="B37" s="21">
        <f>1813.63+H37+(K37*91.8)+M37+P37</f>
        <v>2480.578396</v>
      </c>
      <c r="C37" s="21">
        <f>906.81+H37+(K37*73.42)+M37+P37</f>
        <v>1514.0233959999998</v>
      </c>
      <c r="D37" s="21">
        <f>604.44+(K37*64.33)+M37+P37+H37</f>
        <v>1182.1108960000001</v>
      </c>
      <c r="E37" s="22" t="s">
        <v>50</v>
      </c>
      <c r="F37" s="23" t="s">
        <v>72</v>
      </c>
      <c r="G37" s="23" t="s">
        <v>22</v>
      </c>
      <c r="H37" s="22">
        <f>I37*J37</f>
        <v>250.524</v>
      </c>
      <c r="I37" s="24">
        <v>6.959</v>
      </c>
      <c r="J37" s="24">
        <v>36</v>
      </c>
      <c r="K37" s="25">
        <v>3.25</v>
      </c>
      <c r="L37" s="25" t="s">
        <v>49</v>
      </c>
      <c r="M37" s="22">
        <f>N37*O37</f>
        <v>46.413399999999996</v>
      </c>
      <c r="N37" s="25">
        <v>16.06</v>
      </c>
      <c r="O37" s="25">
        <v>2.89</v>
      </c>
      <c r="P37" s="22">
        <f>Q37*R37</f>
        <v>71.660996</v>
      </c>
      <c r="Q37" s="23" t="s">
        <v>75</v>
      </c>
      <c r="R37" s="26">
        <v>0.1667</v>
      </c>
      <c r="S37" s="6" t="e">
        <f>((D39*E39)+(F39*G39)+(J39*#REF!)+(#REF!*#REF!)+(#REF!*K39)+(M39*N39))*0.5</f>
        <v>#VALUE!</v>
      </c>
      <c r="T37" s="6"/>
      <c r="U37" s="6"/>
      <c r="V37" s="6"/>
      <c r="W37" s="6"/>
    </row>
    <row r="38" spans="1:23" ht="18" customHeight="1">
      <c r="A38" s="31" t="s">
        <v>42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  <c r="S38" s="6"/>
      <c r="T38" s="6"/>
      <c r="U38" s="6"/>
      <c r="V38" s="6"/>
      <c r="W38" s="6"/>
    </row>
    <row r="39" spans="1:23" ht="18" customHeight="1">
      <c r="A39" s="15" t="s">
        <v>47</v>
      </c>
      <c r="B39" s="21">
        <f>1813.63+H39+(K39*91.8)+M39+P39</f>
        <v>2539.418796</v>
      </c>
      <c r="C39" s="21">
        <f>906.81+H39+(K39*73.42)+M39+P39</f>
        <v>1572.8637959999999</v>
      </c>
      <c r="D39" s="21">
        <f>604.44+(K39*64.33)+M39+P39+H39</f>
        <v>1240.951296</v>
      </c>
      <c r="E39" s="22" t="s">
        <v>50</v>
      </c>
      <c r="F39" s="23" t="s">
        <v>72</v>
      </c>
      <c r="G39" s="23" t="s">
        <v>22</v>
      </c>
      <c r="H39" s="22">
        <f>I39*J39</f>
        <v>250.524</v>
      </c>
      <c r="I39" s="24">
        <v>6.959</v>
      </c>
      <c r="J39" s="24">
        <v>36</v>
      </c>
      <c r="K39" s="25">
        <v>3.25</v>
      </c>
      <c r="L39" s="25" t="s">
        <v>49</v>
      </c>
      <c r="M39" s="22">
        <f>N39*O39</f>
        <v>105.25380000000001</v>
      </c>
      <c r="N39" s="25">
        <v>18.21</v>
      </c>
      <c r="O39" s="25">
        <v>5.78</v>
      </c>
      <c r="P39" s="22">
        <f>Q39*R39</f>
        <v>71.660996</v>
      </c>
      <c r="Q39" s="23" t="s">
        <v>75</v>
      </c>
      <c r="R39" s="26">
        <v>0.1667</v>
      </c>
      <c r="S39" s="6">
        <v>0.1833</v>
      </c>
      <c r="T39" s="6"/>
      <c r="U39" s="6"/>
      <c r="V39" s="6"/>
      <c r="W39" s="6"/>
    </row>
    <row r="40" spans="1:23" ht="18" customHeight="1" thickBot="1">
      <c r="A40" s="16" t="s">
        <v>48</v>
      </c>
      <c r="B40" s="27">
        <f>1813.63+H40+(K40*91.8)+M40+P40</f>
        <v>2572.422596</v>
      </c>
      <c r="C40" s="27">
        <f>906.81+H40+(K40*73.42)+M40+P40</f>
        <v>1605.867596</v>
      </c>
      <c r="D40" s="27">
        <f>604.44+(K40*64.33)+M40+P40+H40</f>
        <v>1273.9550960000001</v>
      </c>
      <c r="E40" s="61" t="s">
        <v>50</v>
      </c>
      <c r="F40" s="62" t="s">
        <v>72</v>
      </c>
      <c r="G40" s="62" t="s">
        <v>22</v>
      </c>
      <c r="H40" s="61">
        <f>I40*J40</f>
        <v>250.524</v>
      </c>
      <c r="I40" s="63">
        <v>6.959</v>
      </c>
      <c r="J40" s="63">
        <v>36</v>
      </c>
      <c r="K40" s="64">
        <v>3.25</v>
      </c>
      <c r="L40" s="64" t="s">
        <v>49</v>
      </c>
      <c r="M40" s="61">
        <f>N40*O40</f>
        <v>138.25760000000002</v>
      </c>
      <c r="N40" s="64">
        <v>23.92</v>
      </c>
      <c r="O40" s="64">
        <v>5.78</v>
      </c>
      <c r="P40" s="61">
        <f>Q40*R40</f>
        <v>71.660996</v>
      </c>
      <c r="Q40" s="62" t="s">
        <v>75</v>
      </c>
      <c r="R40" s="65">
        <v>0.1667</v>
      </c>
      <c r="S40" s="6"/>
      <c r="T40" s="6"/>
      <c r="U40" s="6"/>
      <c r="V40" s="6"/>
      <c r="W40" s="6"/>
    </row>
    <row r="41" spans="1:23" ht="42" customHeight="1">
      <c r="A41" s="56" t="s">
        <v>76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 t="s">
        <v>66</v>
      </c>
      <c r="P41" s="58"/>
      <c r="Q41" s="58"/>
      <c r="R41" s="6"/>
      <c r="S41" s="6"/>
      <c r="T41" s="6"/>
      <c r="U41" s="6"/>
      <c r="V41" s="6"/>
      <c r="W41" s="6"/>
    </row>
    <row r="42" spans="1:23" ht="10.5" hidden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0.75" customHeight="1" hidden="1">
      <c r="A43" s="17"/>
      <c r="B43" s="17"/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/>
      <c r="Q43" s="19"/>
      <c r="R43" s="19"/>
      <c r="S43" s="19"/>
      <c r="T43" s="6"/>
      <c r="U43" s="6"/>
      <c r="V43" s="6"/>
      <c r="W43" s="6"/>
    </row>
    <row r="44" spans="1:23" ht="24.75" customHeight="1">
      <c r="A44" s="59" t="s">
        <v>73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18"/>
      <c r="N44" s="18"/>
      <c r="O44" s="58" t="s">
        <v>69</v>
      </c>
      <c r="P44" s="58"/>
      <c r="Q44" s="58"/>
      <c r="R44" s="58"/>
      <c r="S44" s="19"/>
      <c r="T44" s="6"/>
      <c r="U44" s="6"/>
      <c r="V44" s="6"/>
      <c r="W44" s="6"/>
    </row>
    <row r="45" spans="1:23" ht="52.5" customHeight="1">
      <c r="A45" s="9"/>
      <c r="B45" s="9"/>
      <c r="C45" s="9"/>
      <c r="D45" s="9"/>
      <c r="E45" s="9"/>
      <c r="F45" s="6"/>
      <c r="G45" s="6"/>
      <c r="H45" s="6"/>
      <c r="I45" s="6"/>
      <c r="J45" s="6"/>
      <c r="K45" s="6"/>
      <c r="L45" s="6"/>
      <c r="M45" s="6"/>
      <c r="N45" s="6"/>
      <c r="O45" s="8"/>
      <c r="P45" s="8"/>
      <c r="Q45" s="8"/>
      <c r="R45" s="7"/>
      <c r="S45" s="6"/>
      <c r="T45" s="6"/>
      <c r="U45" s="6"/>
      <c r="V45" s="6"/>
      <c r="W45" s="6"/>
    </row>
    <row r="46" ht="20.25" customHeight="1" hidden="1"/>
    <row r="47" ht="10.5" customHeight="1" hidden="1"/>
    <row r="48" ht="10.5" hidden="1"/>
    <row r="50" ht="10.5">
      <c r="A50" s="3"/>
    </row>
  </sheetData>
  <sheetProtection/>
  <mergeCells count="29">
    <mergeCell ref="A41:N41"/>
    <mergeCell ref="O41:Q41"/>
    <mergeCell ref="O44:R44"/>
    <mergeCell ref="A44:L44"/>
    <mergeCell ref="A6:R6"/>
    <mergeCell ref="A3:A4"/>
    <mergeCell ref="M3:O3"/>
    <mergeCell ref="P3:R3"/>
    <mergeCell ref="B3:D3"/>
    <mergeCell ref="E3:G3"/>
    <mergeCell ref="K3:L3"/>
    <mergeCell ref="H3:J3"/>
    <mergeCell ref="A2:R2"/>
    <mergeCell ref="S3:T3"/>
    <mergeCell ref="S1:W1"/>
    <mergeCell ref="S2:T2"/>
    <mergeCell ref="U2:V2"/>
    <mergeCell ref="U3:V3"/>
    <mergeCell ref="K1:R1"/>
    <mergeCell ref="A21:R21"/>
    <mergeCell ref="A24:R24"/>
    <mergeCell ref="A9:R9"/>
    <mergeCell ref="A11:R11"/>
    <mergeCell ref="A14:R14"/>
    <mergeCell ref="A17:R17"/>
    <mergeCell ref="A36:R36"/>
    <mergeCell ref="A38:R38"/>
    <mergeCell ref="A27:R27"/>
    <mergeCell ref="A33:R33"/>
  </mergeCells>
  <printOptions horizontalCentered="1" verticalCentered="1"/>
  <pageMargins left="0.3937007874015748" right="0.3937007874015748" top="0.19" bottom="0.3937007874015748" header="0.2" footer="0.31496062992125984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alibek</dc:creator>
  <cp:keywords/>
  <dc:description/>
  <cp:lastModifiedBy>Шутова</cp:lastModifiedBy>
  <cp:lastPrinted>2022-03-11T12:59:12Z</cp:lastPrinted>
  <dcterms:created xsi:type="dcterms:W3CDTF">2009-09-27T19:46:45Z</dcterms:created>
  <dcterms:modified xsi:type="dcterms:W3CDTF">2022-03-11T13:00:10Z</dcterms:modified>
  <cp:category/>
  <cp:version/>
  <cp:contentType/>
  <cp:contentStatus/>
</cp:coreProperties>
</file>